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IRMA\Projekt SSÚD\260120 EXPORT TENDR slepý\"/>
    </mc:Choice>
  </mc:AlternateContent>
  <xr:revisionPtr revIDLastSave="0" documentId="13_ncr:1_{5EDFE425-A389-4A95-9DB6-EB600201FF7B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 1 Pol" sheetId="12" r:id="rId4"/>
    <sheet name="IO 02 1 Pol" sheetId="13" r:id="rId5"/>
    <sheet name="IO 03 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 1 Pol'!$1:$7</definedName>
    <definedName name="_xlnm.Print_Titles" localSheetId="4">'IO 02 1 Pol'!$1:$7</definedName>
    <definedName name="_xlnm.Print_Titles" localSheetId="5">'IO 03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 1 Pol'!$A$1:$Y$181</definedName>
    <definedName name="_xlnm.Print_Area" localSheetId="4">'IO 02 1 Pol'!$A$1:$Y$180</definedName>
    <definedName name="_xlnm.Print_Area" localSheetId="5">'IO 03 1 Pol'!$A$1:$Y$53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G46" i="1"/>
  <c r="F46" i="1"/>
  <c r="G45" i="1"/>
  <c r="F45" i="1"/>
  <c r="G44" i="1"/>
  <c r="F44" i="1"/>
  <c r="G43" i="1"/>
  <c r="F43" i="1"/>
  <c r="G52" i="14"/>
  <c r="BA31" i="14"/>
  <c r="BA30" i="14"/>
  <c r="BA23" i="14"/>
  <c r="BA20" i="14"/>
  <c r="BA13" i="14"/>
  <c r="BA10" i="14"/>
  <c r="G9" i="14"/>
  <c r="I9" i="14"/>
  <c r="K9" i="14"/>
  <c r="M9" i="14"/>
  <c r="M8" i="14" s="1"/>
  <c r="O9" i="14"/>
  <c r="Q9" i="14"/>
  <c r="V9" i="14"/>
  <c r="V8" i="14" s="1"/>
  <c r="G12" i="14"/>
  <c r="G8" i="14" s="1"/>
  <c r="I12" i="14"/>
  <c r="I8" i="14" s="1"/>
  <c r="K12" i="14"/>
  <c r="K8" i="14" s="1"/>
  <c r="M12" i="14"/>
  <c r="O12" i="14"/>
  <c r="Q12" i="14"/>
  <c r="V12" i="14"/>
  <c r="G14" i="14"/>
  <c r="I14" i="14"/>
  <c r="K14" i="14"/>
  <c r="M14" i="14"/>
  <c r="O14" i="14"/>
  <c r="Q14" i="14"/>
  <c r="V14" i="14"/>
  <c r="G17" i="14"/>
  <c r="M17" i="14" s="1"/>
  <c r="I17" i="14"/>
  <c r="K17" i="14"/>
  <c r="O17" i="14"/>
  <c r="Q17" i="14"/>
  <c r="V17" i="14"/>
  <c r="G19" i="14"/>
  <c r="I19" i="14"/>
  <c r="K19" i="14"/>
  <c r="M19" i="14"/>
  <c r="O19" i="14"/>
  <c r="Q19" i="14"/>
  <c r="Q8" i="14" s="1"/>
  <c r="V19" i="14"/>
  <c r="G22" i="14"/>
  <c r="I22" i="14"/>
  <c r="K22" i="14"/>
  <c r="M22" i="14"/>
  <c r="O22" i="14"/>
  <c r="Q22" i="14"/>
  <c r="V22" i="14"/>
  <c r="G25" i="14"/>
  <c r="I25" i="14"/>
  <c r="K25" i="14"/>
  <c r="M25" i="14"/>
  <c r="O25" i="14"/>
  <c r="O8" i="14" s="1"/>
  <c r="Q25" i="14"/>
  <c r="V25" i="14"/>
  <c r="O33" i="14"/>
  <c r="Q33" i="14"/>
  <c r="V33" i="14"/>
  <c r="G34" i="14"/>
  <c r="M34" i="14" s="1"/>
  <c r="M33" i="14" s="1"/>
  <c r="I34" i="14"/>
  <c r="I33" i="14" s="1"/>
  <c r="K34" i="14"/>
  <c r="K33" i="14" s="1"/>
  <c r="O34" i="14"/>
  <c r="Q34" i="14"/>
  <c r="V34" i="14"/>
  <c r="V37" i="14"/>
  <c r="G38" i="14"/>
  <c r="M38" i="14" s="1"/>
  <c r="M37" i="14" s="1"/>
  <c r="I38" i="14"/>
  <c r="K38" i="14"/>
  <c r="O38" i="14"/>
  <c r="Q38" i="14"/>
  <c r="Q37" i="14" s="1"/>
  <c r="V38" i="14"/>
  <c r="G40" i="14"/>
  <c r="I40" i="14"/>
  <c r="I37" i="14" s="1"/>
  <c r="K40" i="14"/>
  <c r="M40" i="14"/>
  <c r="O40" i="14"/>
  <c r="O37" i="14" s="1"/>
  <c r="Q40" i="14"/>
  <c r="V40" i="14"/>
  <c r="G42" i="14"/>
  <c r="I42" i="14"/>
  <c r="K42" i="14"/>
  <c r="M42" i="14"/>
  <c r="O42" i="14"/>
  <c r="Q42" i="14"/>
  <c r="V42" i="14"/>
  <c r="G43" i="14"/>
  <c r="I43" i="14"/>
  <c r="K43" i="14"/>
  <c r="K37" i="14" s="1"/>
  <c r="M43" i="14"/>
  <c r="O43" i="14"/>
  <c r="Q43" i="14"/>
  <c r="V43" i="14"/>
  <c r="K44" i="14"/>
  <c r="O44" i="14"/>
  <c r="Q44" i="14"/>
  <c r="G45" i="14"/>
  <c r="M45" i="14" s="1"/>
  <c r="M44" i="14" s="1"/>
  <c r="I45" i="14"/>
  <c r="I44" i="14" s="1"/>
  <c r="K45" i="14"/>
  <c r="O45" i="14"/>
  <c r="Q45" i="14"/>
  <c r="V45" i="14"/>
  <c r="V44" i="14" s="1"/>
  <c r="AE52" i="14"/>
  <c r="G179" i="13"/>
  <c r="BA166" i="13"/>
  <c r="BA165" i="13"/>
  <c r="BA136" i="13"/>
  <c r="BA98" i="13"/>
  <c r="BA60" i="13"/>
  <c r="BA59" i="13"/>
  <c r="BA52" i="13"/>
  <c r="BA41" i="13"/>
  <c r="BA37" i="13"/>
  <c r="BA19" i="13"/>
  <c r="G9" i="13"/>
  <c r="I9" i="13"/>
  <c r="K9" i="13"/>
  <c r="K8" i="13" s="1"/>
  <c r="M9" i="13"/>
  <c r="O9" i="13"/>
  <c r="O8" i="13" s="1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6" i="13"/>
  <c r="I16" i="13"/>
  <c r="K16" i="13"/>
  <c r="M16" i="13"/>
  <c r="O16" i="13"/>
  <c r="Q16" i="13"/>
  <c r="V16" i="13"/>
  <c r="G18" i="13"/>
  <c r="M18" i="13" s="1"/>
  <c r="I18" i="13"/>
  <c r="I8" i="13" s="1"/>
  <c r="K18" i="13"/>
  <c r="O18" i="13"/>
  <c r="Q18" i="13"/>
  <c r="V18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7" i="13"/>
  <c r="I27" i="13"/>
  <c r="K27" i="13"/>
  <c r="M27" i="13"/>
  <c r="O27" i="13"/>
  <c r="Q27" i="13"/>
  <c r="V27" i="13"/>
  <c r="G30" i="13"/>
  <c r="I30" i="13"/>
  <c r="K30" i="13"/>
  <c r="M30" i="13"/>
  <c r="O30" i="13"/>
  <c r="Q30" i="13"/>
  <c r="V30" i="13"/>
  <c r="G33" i="13"/>
  <c r="I33" i="13"/>
  <c r="K33" i="13"/>
  <c r="M33" i="13"/>
  <c r="O33" i="13"/>
  <c r="Q33" i="13"/>
  <c r="V33" i="13"/>
  <c r="G36" i="13"/>
  <c r="I36" i="13"/>
  <c r="K36" i="13"/>
  <c r="M36" i="13"/>
  <c r="O36" i="13"/>
  <c r="Q36" i="13"/>
  <c r="V36" i="13"/>
  <c r="G40" i="13"/>
  <c r="M40" i="13" s="1"/>
  <c r="I40" i="13"/>
  <c r="K40" i="13"/>
  <c r="O40" i="13"/>
  <c r="Q40" i="13"/>
  <c r="V40" i="13"/>
  <c r="G42" i="13"/>
  <c r="I42" i="13"/>
  <c r="K42" i="13"/>
  <c r="M42" i="13"/>
  <c r="O42" i="13"/>
  <c r="Q42" i="13"/>
  <c r="V42" i="13"/>
  <c r="G45" i="13"/>
  <c r="I45" i="13"/>
  <c r="K45" i="13"/>
  <c r="M45" i="13"/>
  <c r="O45" i="13"/>
  <c r="Q45" i="13"/>
  <c r="V45" i="13"/>
  <c r="G47" i="13"/>
  <c r="I47" i="13"/>
  <c r="K47" i="13"/>
  <c r="M47" i="13"/>
  <c r="O47" i="13"/>
  <c r="Q47" i="13"/>
  <c r="V47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63" i="13"/>
  <c r="V63" i="13"/>
  <c r="G64" i="13"/>
  <c r="M64" i="13" s="1"/>
  <c r="M63" i="13" s="1"/>
  <c r="I64" i="13"/>
  <c r="K64" i="13"/>
  <c r="O64" i="13"/>
  <c r="Q64" i="13"/>
  <c r="Q63" i="13" s="1"/>
  <c r="V64" i="13"/>
  <c r="G67" i="13"/>
  <c r="I67" i="13"/>
  <c r="I63" i="13" s="1"/>
  <c r="K67" i="13"/>
  <c r="K63" i="13" s="1"/>
  <c r="M67" i="13"/>
  <c r="O67" i="13"/>
  <c r="O63" i="13" s="1"/>
  <c r="Q67" i="13"/>
  <c r="V67" i="13"/>
  <c r="G70" i="13"/>
  <c r="I70" i="13"/>
  <c r="K70" i="13"/>
  <c r="M70" i="13"/>
  <c r="O70" i="13"/>
  <c r="Q70" i="13"/>
  <c r="V70" i="13"/>
  <c r="K82" i="13"/>
  <c r="G83" i="13"/>
  <c r="I83" i="13"/>
  <c r="I82" i="13" s="1"/>
  <c r="K83" i="13"/>
  <c r="M83" i="13"/>
  <c r="O83" i="13"/>
  <c r="O82" i="13" s="1"/>
  <c r="Q83" i="13"/>
  <c r="Q82" i="13" s="1"/>
  <c r="V83" i="13"/>
  <c r="V82" i="13" s="1"/>
  <c r="G85" i="13"/>
  <c r="M85" i="13" s="1"/>
  <c r="M82" i="13" s="1"/>
  <c r="I85" i="13"/>
  <c r="K85" i="13"/>
  <c r="O85" i="13"/>
  <c r="Q85" i="13"/>
  <c r="V85" i="13"/>
  <c r="G87" i="13"/>
  <c r="I87" i="13"/>
  <c r="K87" i="13"/>
  <c r="M87" i="13"/>
  <c r="O87" i="13"/>
  <c r="Q87" i="13"/>
  <c r="V87" i="13"/>
  <c r="G90" i="13"/>
  <c r="I90" i="13"/>
  <c r="K90" i="13"/>
  <c r="M90" i="13"/>
  <c r="O90" i="13"/>
  <c r="Q90" i="13"/>
  <c r="V90" i="13"/>
  <c r="G93" i="13"/>
  <c r="I93" i="13"/>
  <c r="K93" i="13"/>
  <c r="M93" i="13"/>
  <c r="O93" i="13"/>
  <c r="Q93" i="13"/>
  <c r="V93" i="13"/>
  <c r="G97" i="13"/>
  <c r="I97" i="13"/>
  <c r="K97" i="13"/>
  <c r="M97" i="13"/>
  <c r="O97" i="13"/>
  <c r="Q97" i="13"/>
  <c r="V97" i="13"/>
  <c r="G100" i="13"/>
  <c r="I100" i="13"/>
  <c r="K100" i="13"/>
  <c r="G101" i="13"/>
  <c r="I101" i="13"/>
  <c r="K101" i="13"/>
  <c r="M101" i="13"/>
  <c r="O101" i="13"/>
  <c r="O100" i="13" s="1"/>
  <c r="Q101" i="13"/>
  <c r="Q100" i="13" s="1"/>
  <c r="V101" i="13"/>
  <c r="V100" i="13" s="1"/>
  <c r="G104" i="13"/>
  <c r="M104" i="13" s="1"/>
  <c r="I104" i="13"/>
  <c r="K104" i="13"/>
  <c r="O104" i="13"/>
  <c r="Q104" i="13"/>
  <c r="V104" i="13"/>
  <c r="G109" i="13"/>
  <c r="I109" i="13"/>
  <c r="K109" i="13"/>
  <c r="M109" i="13"/>
  <c r="O109" i="13"/>
  <c r="Q109" i="13"/>
  <c r="Q108" i="13" s="1"/>
  <c r="V109" i="13"/>
  <c r="V108" i="13" s="1"/>
  <c r="G112" i="13"/>
  <c r="G108" i="13" s="1"/>
  <c r="I112" i="13"/>
  <c r="I108" i="13" s="1"/>
  <c r="K112" i="13"/>
  <c r="K108" i="13" s="1"/>
  <c r="O112" i="13"/>
  <c r="Q112" i="13"/>
  <c r="V112" i="13"/>
  <c r="G113" i="13"/>
  <c r="I113" i="13"/>
  <c r="K113" i="13"/>
  <c r="M113" i="13"/>
  <c r="O113" i="13"/>
  <c r="Q113" i="13"/>
  <c r="V113" i="13"/>
  <c r="G116" i="13"/>
  <c r="M116" i="13" s="1"/>
  <c r="I116" i="13"/>
  <c r="K116" i="13"/>
  <c r="O116" i="13"/>
  <c r="Q116" i="13"/>
  <c r="V116" i="13"/>
  <c r="G117" i="13"/>
  <c r="I117" i="13"/>
  <c r="K117" i="13"/>
  <c r="M117" i="13"/>
  <c r="O117" i="13"/>
  <c r="Q117" i="13"/>
  <c r="V117" i="13"/>
  <c r="G120" i="13"/>
  <c r="I120" i="13"/>
  <c r="K120" i="13"/>
  <c r="M120" i="13"/>
  <c r="O120" i="13"/>
  <c r="Q120" i="13"/>
  <c r="V120" i="13"/>
  <c r="G121" i="13"/>
  <c r="I121" i="13"/>
  <c r="K121" i="13"/>
  <c r="M121" i="13"/>
  <c r="O121" i="13"/>
  <c r="Q121" i="13"/>
  <c r="V121" i="13"/>
  <c r="G123" i="13"/>
  <c r="I123" i="13"/>
  <c r="K123" i="13"/>
  <c r="M123" i="13"/>
  <c r="O123" i="13"/>
  <c r="Q123" i="13"/>
  <c r="V123" i="13"/>
  <c r="G133" i="13"/>
  <c r="M133" i="13" s="1"/>
  <c r="I133" i="13"/>
  <c r="K133" i="13"/>
  <c r="O133" i="13"/>
  <c r="Q133" i="13"/>
  <c r="V133" i="13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I139" i="13"/>
  <c r="K139" i="13"/>
  <c r="M139" i="13"/>
  <c r="O139" i="13"/>
  <c r="O108" i="13" s="1"/>
  <c r="Q139" i="13"/>
  <c r="V139" i="13"/>
  <c r="G141" i="13"/>
  <c r="I141" i="13"/>
  <c r="K141" i="13"/>
  <c r="M141" i="13"/>
  <c r="O141" i="13"/>
  <c r="Q141" i="13"/>
  <c r="V141" i="13"/>
  <c r="I143" i="13"/>
  <c r="K143" i="13"/>
  <c r="G144" i="13"/>
  <c r="I144" i="13"/>
  <c r="K144" i="13"/>
  <c r="M144" i="13"/>
  <c r="M143" i="13" s="1"/>
  <c r="O144" i="13"/>
  <c r="O143" i="13" s="1"/>
  <c r="Q144" i="13"/>
  <c r="Q143" i="13" s="1"/>
  <c r="V144" i="13"/>
  <c r="V143" i="13" s="1"/>
  <c r="G147" i="13"/>
  <c r="M147" i="13" s="1"/>
  <c r="I147" i="13"/>
  <c r="K147" i="13"/>
  <c r="O147" i="13"/>
  <c r="Q147" i="13"/>
  <c r="V147" i="13"/>
  <c r="G150" i="13"/>
  <c r="I150" i="13"/>
  <c r="K150" i="13"/>
  <c r="M150" i="13"/>
  <c r="O150" i="13"/>
  <c r="Q150" i="13"/>
  <c r="G151" i="13"/>
  <c r="I151" i="13"/>
  <c r="K151" i="13"/>
  <c r="M151" i="13"/>
  <c r="O151" i="13"/>
  <c r="Q151" i="13"/>
  <c r="V151" i="13"/>
  <c r="V150" i="13" s="1"/>
  <c r="G157" i="13"/>
  <c r="I157" i="13"/>
  <c r="K157" i="13"/>
  <c r="M157" i="13"/>
  <c r="G158" i="13"/>
  <c r="I158" i="13"/>
  <c r="K158" i="13"/>
  <c r="M158" i="13"/>
  <c r="O158" i="13"/>
  <c r="O157" i="13" s="1"/>
  <c r="Q158" i="13"/>
  <c r="Q157" i="13" s="1"/>
  <c r="V158" i="13"/>
  <c r="V157" i="13" s="1"/>
  <c r="G160" i="13"/>
  <c r="I160" i="13"/>
  <c r="G161" i="13"/>
  <c r="I161" i="13"/>
  <c r="K161" i="13"/>
  <c r="K160" i="13" s="1"/>
  <c r="M161" i="13"/>
  <c r="O161" i="13"/>
  <c r="O160" i="13" s="1"/>
  <c r="Q161" i="13"/>
  <c r="Q160" i="13" s="1"/>
  <c r="V161" i="13"/>
  <c r="V160" i="13" s="1"/>
  <c r="G169" i="13"/>
  <c r="M169" i="13" s="1"/>
  <c r="I169" i="13"/>
  <c r="K169" i="13"/>
  <c r="O169" i="13"/>
  <c r="Q169" i="13"/>
  <c r="V169" i="13"/>
  <c r="G172" i="13"/>
  <c r="I172" i="13"/>
  <c r="K172" i="13"/>
  <c r="M172" i="13"/>
  <c r="O172" i="13"/>
  <c r="Q172" i="13"/>
  <c r="V172" i="13"/>
  <c r="G174" i="13"/>
  <c r="I174" i="13"/>
  <c r="K174" i="13"/>
  <c r="M174" i="13"/>
  <c r="O174" i="13"/>
  <c r="Q174" i="13"/>
  <c r="V174" i="13"/>
  <c r="AE179" i="13"/>
  <c r="BA163" i="12"/>
  <c r="BA162" i="12"/>
  <c r="BA161" i="12"/>
  <c r="BA156" i="12"/>
  <c r="BA155" i="12"/>
  <c r="BA137" i="12"/>
  <c r="BA59" i="12"/>
  <c r="BA58" i="12"/>
  <c r="BA50" i="12"/>
  <c r="BA37" i="12"/>
  <c r="BA33" i="12"/>
  <c r="BA23" i="12"/>
  <c r="BA10" i="12"/>
  <c r="G9" i="12"/>
  <c r="M9" i="12" s="1"/>
  <c r="I9" i="12"/>
  <c r="I8" i="12" s="1"/>
  <c r="K9" i="12"/>
  <c r="K8" i="12" s="1"/>
  <c r="O9" i="12"/>
  <c r="Q9" i="12"/>
  <c r="Q8" i="12" s="1"/>
  <c r="V9" i="12"/>
  <c r="G12" i="12"/>
  <c r="I12" i="12"/>
  <c r="K12" i="12"/>
  <c r="M12" i="12"/>
  <c r="O12" i="12"/>
  <c r="O8" i="12" s="1"/>
  <c r="Q12" i="12"/>
  <c r="V12" i="12"/>
  <c r="V8" i="12" s="1"/>
  <c r="G14" i="12"/>
  <c r="G8" i="12" s="1"/>
  <c r="G180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9" i="12"/>
  <c r="M49" i="12" s="1"/>
  <c r="I49" i="12"/>
  <c r="K49" i="12"/>
  <c r="O49" i="12"/>
  <c r="Q49" i="12"/>
  <c r="V49" i="12"/>
  <c r="G53" i="12"/>
  <c r="I53" i="12"/>
  <c r="K53" i="12"/>
  <c r="M53" i="12"/>
  <c r="O53" i="12"/>
  <c r="Q53" i="12"/>
  <c r="V53" i="12"/>
  <c r="O62" i="12"/>
  <c r="G63" i="12"/>
  <c r="G62" i="12" s="1"/>
  <c r="I63" i="12"/>
  <c r="K63" i="12"/>
  <c r="K62" i="12" s="1"/>
  <c r="M63" i="12"/>
  <c r="M62" i="12" s="1"/>
  <c r="O63" i="12"/>
  <c r="Q63" i="12"/>
  <c r="Q62" i="12" s="1"/>
  <c r="V63" i="12"/>
  <c r="V62" i="12" s="1"/>
  <c r="G67" i="12"/>
  <c r="I67" i="12"/>
  <c r="K67" i="12"/>
  <c r="M67" i="12"/>
  <c r="O67" i="12"/>
  <c r="Q67" i="12"/>
  <c r="V67" i="12"/>
  <c r="G70" i="12"/>
  <c r="M70" i="12" s="1"/>
  <c r="I70" i="12"/>
  <c r="I62" i="12" s="1"/>
  <c r="K70" i="12"/>
  <c r="O70" i="12"/>
  <c r="Q70" i="12"/>
  <c r="V70" i="12"/>
  <c r="G82" i="12"/>
  <c r="V82" i="12"/>
  <c r="G83" i="12"/>
  <c r="M83" i="12" s="1"/>
  <c r="M82" i="12" s="1"/>
  <c r="I83" i="12"/>
  <c r="I82" i="12" s="1"/>
  <c r="K83" i="12"/>
  <c r="K82" i="12" s="1"/>
  <c r="O83" i="12"/>
  <c r="Q83" i="12"/>
  <c r="Q82" i="12" s="1"/>
  <c r="V83" i="12"/>
  <c r="G86" i="12"/>
  <c r="I86" i="12"/>
  <c r="K86" i="12"/>
  <c r="M86" i="12"/>
  <c r="O86" i="12"/>
  <c r="O82" i="12" s="1"/>
  <c r="Q86" i="12"/>
  <c r="V86" i="12"/>
  <c r="G89" i="12"/>
  <c r="I89" i="12"/>
  <c r="K89" i="12"/>
  <c r="M89" i="12"/>
  <c r="O89" i="12"/>
  <c r="Q89" i="12"/>
  <c r="V89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7" i="12"/>
  <c r="V107" i="12"/>
  <c r="G108" i="12"/>
  <c r="I108" i="12"/>
  <c r="K108" i="12"/>
  <c r="K107" i="12" s="1"/>
  <c r="M108" i="12"/>
  <c r="O108" i="12"/>
  <c r="Q108" i="12"/>
  <c r="Q107" i="12" s="1"/>
  <c r="V108" i="12"/>
  <c r="G111" i="12"/>
  <c r="M111" i="12" s="1"/>
  <c r="M107" i="12" s="1"/>
  <c r="I111" i="12"/>
  <c r="I107" i="12" s="1"/>
  <c r="K111" i="12"/>
  <c r="O111" i="12"/>
  <c r="O107" i="12" s="1"/>
  <c r="Q111" i="12"/>
  <c r="V111" i="12"/>
  <c r="G115" i="12"/>
  <c r="V115" i="12"/>
  <c r="G116" i="12"/>
  <c r="M116" i="12" s="1"/>
  <c r="M115" i="12" s="1"/>
  <c r="I116" i="12"/>
  <c r="I115" i="12" s="1"/>
  <c r="K116" i="12"/>
  <c r="K115" i="12" s="1"/>
  <c r="O116" i="12"/>
  <c r="Q116" i="12"/>
  <c r="Q115" i="12" s="1"/>
  <c r="V116" i="12"/>
  <c r="G117" i="12"/>
  <c r="I117" i="12"/>
  <c r="K117" i="12"/>
  <c r="M117" i="12"/>
  <c r="O117" i="12"/>
  <c r="O115" i="12" s="1"/>
  <c r="Q117" i="12"/>
  <c r="V117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I139" i="12"/>
  <c r="M139" i="12"/>
  <c r="O139" i="12"/>
  <c r="V139" i="12"/>
  <c r="G140" i="12"/>
  <c r="I140" i="12"/>
  <c r="K140" i="12"/>
  <c r="K139" i="12" s="1"/>
  <c r="M140" i="12"/>
  <c r="O140" i="12"/>
  <c r="Q140" i="12"/>
  <c r="Q139" i="12" s="1"/>
  <c r="V140" i="12"/>
  <c r="G143" i="12"/>
  <c r="I143" i="12"/>
  <c r="K143" i="12"/>
  <c r="O143" i="12"/>
  <c r="G144" i="12"/>
  <c r="M144" i="12" s="1"/>
  <c r="M143" i="12" s="1"/>
  <c r="I144" i="12"/>
  <c r="K144" i="12"/>
  <c r="O144" i="12"/>
  <c r="Q144" i="12"/>
  <c r="Q143" i="12" s="1"/>
  <c r="V144" i="12"/>
  <c r="V143" i="12" s="1"/>
  <c r="G150" i="12"/>
  <c r="G151" i="12"/>
  <c r="I151" i="12"/>
  <c r="I150" i="12" s="1"/>
  <c r="K151" i="12"/>
  <c r="M151" i="12"/>
  <c r="M150" i="12" s="1"/>
  <c r="O151" i="12"/>
  <c r="O150" i="12" s="1"/>
  <c r="Q151" i="12"/>
  <c r="Q150" i="12" s="1"/>
  <c r="V151" i="12"/>
  <c r="V150" i="12" s="1"/>
  <c r="G159" i="12"/>
  <c r="I159" i="12"/>
  <c r="K159" i="12"/>
  <c r="M159" i="12"/>
  <c r="O159" i="12"/>
  <c r="Q159" i="12"/>
  <c r="V159" i="12"/>
  <c r="G165" i="12"/>
  <c r="I165" i="12"/>
  <c r="K165" i="12"/>
  <c r="K150" i="12" s="1"/>
  <c r="M165" i="12"/>
  <c r="O165" i="12"/>
  <c r="Q165" i="12"/>
  <c r="V165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5" i="12"/>
  <c r="I175" i="12"/>
  <c r="K175" i="12"/>
  <c r="M175" i="12"/>
  <c r="O175" i="12"/>
  <c r="Q175" i="12"/>
  <c r="V175" i="12"/>
  <c r="AE180" i="12"/>
  <c r="F42" i="1" s="1"/>
  <c r="I20" i="1"/>
  <c r="I19" i="1"/>
  <c r="I18" i="1"/>
  <c r="I17" i="1"/>
  <c r="AZ57" i="1"/>
  <c r="AZ54" i="1"/>
  <c r="H46" i="1"/>
  <c r="I46" i="1" s="1"/>
  <c r="H45" i="1"/>
  <c r="I45" i="1" s="1"/>
  <c r="H44" i="1"/>
  <c r="I44" i="1" s="1"/>
  <c r="H43" i="1"/>
  <c r="I43" i="1" s="1"/>
  <c r="H40" i="1"/>
  <c r="J28" i="1"/>
  <c r="J26" i="1"/>
  <c r="G38" i="1"/>
  <c r="F38" i="1"/>
  <c r="J23" i="1"/>
  <c r="J24" i="1"/>
  <c r="J25" i="1"/>
  <c r="J27" i="1"/>
  <c r="E24" i="1"/>
  <c r="E26" i="1"/>
  <c r="F39" i="1" l="1"/>
  <c r="F41" i="1"/>
  <c r="I63" i="1"/>
  <c r="AF180" i="12"/>
  <c r="AF52" i="14"/>
  <c r="G44" i="14"/>
  <c r="G33" i="14"/>
  <c r="G37" i="14"/>
  <c r="M100" i="13"/>
  <c r="M8" i="13"/>
  <c r="M160" i="13"/>
  <c r="AF179" i="13"/>
  <c r="M112" i="13"/>
  <c r="M108" i="13" s="1"/>
  <c r="G8" i="13"/>
  <c r="G82" i="13"/>
  <c r="G143" i="13"/>
  <c r="M14" i="12"/>
  <c r="M8" i="12" s="1"/>
  <c r="I16" i="1" l="1"/>
  <c r="I21" i="1" s="1"/>
  <c r="I72" i="1"/>
  <c r="F47" i="1"/>
  <c r="G42" i="1"/>
  <c r="H42" i="1" s="1"/>
  <c r="I42" i="1" s="1"/>
  <c r="G41" i="1"/>
  <c r="G39" i="1"/>
  <c r="G47" i="1" s="1"/>
  <c r="G25" i="1" s="1"/>
  <c r="A25" i="1" s="1"/>
  <c r="H41" i="1"/>
  <c r="I41" i="1" s="1"/>
  <c r="G26" i="1" l="1"/>
  <c r="A26" i="1"/>
  <c r="H39" i="1"/>
  <c r="G23" i="1"/>
  <c r="A23" i="1" s="1"/>
  <c r="G28" i="1"/>
  <c r="J71" i="1"/>
  <c r="J70" i="1"/>
  <c r="J69" i="1"/>
  <c r="J67" i="1"/>
  <c r="J68" i="1"/>
  <c r="J66" i="1"/>
  <c r="J63" i="1"/>
  <c r="J64" i="1"/>
  <c r="J65" i="1"/>
  <c r="J72" i="1" l="1"/>
  <c r="A24" i="1"/>
  <c r="G24" i="1"/>
  <c r="A27" i="1" s="1"/>
  <c r="I39" i="1"/>
  <c r="I47" i="1" s="1"/>
  <c r="H47" i="1"/>
  <c r="J44" i="1" l="1"/>
  <c r="J43" i="1"/>
  <c r="J46" i="1"/>
  <c r="J39" i="1"/>
  <c r="J47" i="1" s="1"/>
  <c r="J42" i="1"/>
  <c r="J41" i="1"/>
  <c r="J45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E0C86B84-BBCD-48A5-AA26-F5F417018E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48DDA53-30A2-4D45-9A6F-B208DA0D2D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679F3F0E-4D7D-4E4E-8C5C-D3C5392B1ED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63DCCE-437F-48C9-A103-665033CC2AF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11922436-B2A8-4BC4-894D-B47F08A01B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94A1476-ECE0-4F1C-A092-3BC1828DB9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<sst xmlns="http://schemas.openxmlformats.org/spreadsheetml/2006/main" count="1815" uniqueCount="482">
  <si>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</si>
  <si>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</si>
  <si>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</si>
  <si>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</si>
  <si>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</si>
  <si>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</si>
  <si>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</si>
  <si>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</si>
  <si>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</si>
  <si>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</si>
  <si>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</si>
  <si>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</si>
  <si>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</si>
  <si>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</si>
  <si>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</si>
  <si>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</si>
  <si>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</si>
  <si>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</si>
  <si>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</si>
  <si>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</si>
  <si>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</si>
  <si>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</si>
  <si>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</si>
  <si>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</si>
  <si>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</si>
  <si>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</si>
  <si>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</si>
  <si>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</si>
  <si>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</si>
  <si>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</si>
  <si>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</si>
  <si>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</si>
  <si>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</si>
  <si>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</si>
  <si>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</si>
  <si>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</si>
  <si>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</si>
  <si>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</si>
  <si>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</si>
  <si>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</si>
  <si>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</si>
  <si>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</si>
  <si>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</si>
  <si>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9501J</t>
  </si>
  <si>
    <t>Obnova kanalizací ul. Průmyslová, Říčany</t>
  </si>
  <si>
    <t>Krajská správa a údržba silnic Středočeského kraje, příspěvková organizace</t>
  </si>
  <si>
    <t>Zborovská 81/11</t>
  </si>
  <si>
    <t>Praha - Smíchov</t>
  </si>
  <si>
    <t>15000</t>
  </si>
  <si>
    <t>00066001</t>
  </si>
  <si>
    <t>CZ00066001</t>
  </si>
  <si>
    <t>DES Praha, s.r.o.</t>
  </si>
  <si>
    <t>Terronská</t>
  </si>
  <si>
    <t>Praha 6</t>
  </si>
  <si>
    <t>27231151</t>
  </si>
  <si>
    <t>CZ27231151</t>
  </si>
  <si>
    <t>Stavba</t>
  </si>
  <si>
    <t>Inženýrský objekt</t>
  </si>
  <si>
    <t>IO 01</t>
  </si>
  <si>
    <t>Obnova splaškové kanalizace</t>
  </si>
  <si>
    <t>1</t>
  </si>
  <si>
    <t>IO 02</t>
  </si>
  <si>
    <t>Obnova dešťové kanalizace</t>
  </si>
  <si>
    <t>IO 03</t>
  </si>
  <si>
    <t>Obnova vodovodního řadu</t>
  </si>
  <si>
    <t>Obnova vododvodního řadu</t>
  </si>
  <si>
    <t>Celkem za stavbu</t>
  </si>
  <si>
    <t>CZK</t>
  </si>
  <si>
    <t>#POPS</t>
  </si>
  <si>
    <t>Popis stavby: 9501J - Obnova kanalizací ul. Průmyslová, Říčany</t>
  </si>
  <si>
    <t>#POPO</t>
  </si>
  <si>
    <t>Popis objektu: IO 01 - Obnova splaškové kanalizace</t>
  </si>
  <si>
    <t>#POPR</t>
  </si>
  <si>
    <t>Popis rozpočtu: 1 - Obnova splaškové kanalizace</t>
  </si>
  <si>
    <t>Popis objektu: IO 02 - Obnova dešťové kanalizace</t>
  </si>
  <si>
    <t>Popis rozpočtu: 1 - Obnova dešťové kanalizace</t>
  </si>
  <si>
    <t>Zemní práce pro společnou část obou kanalizací jsou v objektu splaškové kanalizace</t>
  </si>
  <si>
    <t>Popis objektu: IO 03 - Obnova vodovodního řadu</t>
  </si>
  <si>
    <t>Popis rozpočtu: 1 - Obnova vododvodního řadu</t>
  </si>
  <si>
    <t>V rozpočtu je potrubí a zemní práce, avšak bez armatur.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</si>
  <si>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</si>
  <si>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</si>
  <si>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</si>
  <si>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</si>
  <si>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</si>
  <si>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</si>
  <si>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</si>
  <si>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</si>
  <si>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</si>
  <si>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</si>
  <si>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</si>
  <si>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</si>
  <si>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</si>
  <si>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</si>
  <si>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</si>
  <si>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</si>
  <si>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</si>
  <si>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</si>
  <si>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</si>
  <si>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</si>
  <si>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</si>
  <si>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</si>
  <si>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</si>
  <si>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</si>
  <si>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</si>
  <si>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</si>
  <si>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</si>
  <si>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</si>
  <si>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</si>
  <si>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</si>
  <si>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</si>
  <si>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</si>
  <si>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</si>
  <si>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</si>
  <si>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</si>
  <si>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</si>
  <si>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</si>
  <si>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</si>
  <si>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</si>
  <si>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</si>
  <si>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</si>
  <si>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</si>
  <si>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</si>
  <si>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</si>
  <si>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</si>
  <si>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</si>
  <si>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</si>
  <si>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</si>
  <si>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</si>
  <si>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</si>
  <si>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</si>
  <si>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</si>
  <si>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</si>
  <si>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</si>
  <si>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</si>
  <si>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</si>
  <si>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25/ II</t>
  </si>
  <si>
    <t>Práce</t>
  </si>
  <si>
    <t>Běžná</t>
  </si>
  <si>
    <t>POL1_1</t>
  </si>
  <si>
    <t>s odstraněním kořenů a s případným nutným odklizením křovin a stromů na hromady na vzdálenost do 50 m nebo s naložením na dopravní prostředek, do sklonu terénu 1 : 5,</t>
  </si>
  <si>
    <t>SPI</t>
  </si>
  <si>
    <t>náletové keře : 200</t>
  </si>
  <si>
    <t>VV</t>
  </si>
  <si>
    <t>111201401p01</t>
  </si>
  <si>
    <t>Odvětvení a štěpkování větví</t>
  </si>
  <si>
    <t>kpl</t>
  </si>
  <si>
    <t>Vlastní</t>
  </si>
  <si>
    <t>Indiv</t>
  </si>
  <si>
    <t>Včetně nákladů na přihrnování křovin</t>
  </si>
  <si>
    <t>POP</t>
  </si>
  <si>
    <t>111201401p02</t>
  </si>
  <si>
    <t>Odvoz kmenů, štěpků a pařezů</t>
  </si>
  <si>
    <t>Včetně nákladů na přihrnování kmenů</t>
  </si>
  <si>
    <t>199000001p01</t>
  </si>
  <si>
    <t>Poplatek za uložení na recyklační skládce, odpad z rostliných pletiv, kód odpadu 02 01 03</t>
  </si>
  <si>
    <t>POL1_</t>
  </si>
  <si>
    <t>113107640R00</t>
  </si>
  <si>
    <t>Odstranění podkladů nebo krytů z kameniva hrubého drceného, v ploše jednotlivě nad 50 m2, tloušťka vrstvy 400 mm</t>
  </si>
  <si>
    <t>822-1</t>
  </si>
  <si>
    <t>pro společný výkop splaškové a dešťové kanalizace : 268,0*3,2</t>
  </si>
  <si>
    <t>113108410R00</t>
  </si>
  <si>
    <t>Odstranění podkladů nebo krytů živičných, v ploše jednotlivě nad 50 m2, tloušťka vrstvy 100 mm</t>
  </si>
  <si>
    <t>frézování komunikace</t>
  </si>
  <si>
    <t>268,0*7,0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</si>
  <si>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</si>
  <si>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</si>
  <si>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</si>
  <si>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</si>
  <si>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výměna obrubníků silničních : 256</t>
  </si>
  <si>
    <t>114211303R00</t>
  </si>
  <si>
    <t>Odstranění trubního vedení ve výkopu z trub kameninových, DN 300</t>
  </si>
  <si>
    <t>827-1</t>
  </si>
  <si>
    <t>s přemístěním suti na hromady na vzdálenost do 5 m nebo s uložením na dopravní prostředek.</t>
  </si>
  <si>
    <t>přepojení přípojek na splaškové kanalizaci : 2,0 *3</t>
  </si>
  <si>
    <t>stávající splašková kanalizace : 300</t>
  </si>
  <si>
    <t>114211212R00</t>
  </si>
  <si>
    <t>Odstranění trubního vedení ve výkopu z trub železobetonových, DN 1200</t>
  </si>
  <si>
    <t>šachty splaškové kanalizace : 4,0 *8</t>
  </si>
  <si>
    <t>132201213R00</t>
  </si>
  <si>
    <t xml:space="preserve">Hloubení rýh šířky přes 60 do 200 cm do 10000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</si>
  <si>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</si>
  <si>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</si>
  <si>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úsek D1-Šst d, Š1-Šst s : 276,0*2,2*(5,6-0,5)</t>
  </si>
  <si>
    <t>úsek od napojení na Šst po Š1 : 25,8*1,2*3,2</t>
  </si>
  <si>
    <t>132201219R00</t>
  </si>
  <si>
    <t xml:space="preserve">Hloubení rýh šířky přes 60 do 200 cm příplatek za lepivost, v hornině 3,  </t>
  </si>
  <si>
    <t>151101103R00</t>
  </si>
  <si>
    <t>Zřízení pažení a rozepření stěn rýh příložné  pro jakoukoliv mezerovitost, hloubky do 8 m</t>
  </si>
  <si>
    <t>pro podzemní vedení pro všechny šířky rýhy,</t>
  </si>
  <si>
    <t>úsek D1-Šst d, Š1-Šst s : 276,0*5,1*2</t>
  </si>
  <si>
    <t>úsek od napojení na Šst po Š1 : 25,8*3,2*2</t>
  </si>
  <si>
    <t>151101113R00</t>
  </si>
  <si>
    <t>Odstranění pažení a rozepření rýh příložné , hloubky do 8 m</t>
  </si>
  <si>
    <t>pro podzemní vedení s uložením materiálu na vzdálenost do 3 m od kraje výkopu,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</si>
  <si>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</si>
  <si>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</si>
  <si>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</si>
  <si>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</t>
  </si>
  <si>
    <t>úsek D1-Šst d, Š1-Šst s : 276,0*2,2*(5,6-0,5-0,75)</t>
  </si>
  <si>
    <t>úsek od napojení na Šst po Š1 : 25,8*1,2*(3,2-0,7)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</si>
  <si>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</si>
  <si>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</si>
  <si>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</si>
  <si>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úsek D1-Šst d, Š1-Šst s : 276,0*2,2*0,65 -51,96</t>
  </si>
  <si>
    <t>úsek od napojení na Šst po Š1 : 25,8*1,2*0,6 -1,82</t>
  </si>
  <si>
    <t>199000002R01</t>
  </si>
  <si>
    <t>Uložení odpadu ze stavby na skládku s oprávněním k opětovnému využití - recyklační středisko</t>
  </si>
  <si>
    <t>t</t>
  </si>
  <si>
    <t>včetně dopavních nákladů na skládku</t>
  </si>
  <si>
    <t>17 05 04 - Zemina a kamení neuvedené pod číslem 17 05 03</t>
  </si>
  <si>
    <t>nepotřebný výkopek - zemina, drny, kamení - nevhodný materiál pro další použití na této stavbě</t>
  </si>
  <si>
    <t>Zhotovitel doloží  platné oprávnění opravňující ho k nakládání s odpady. Dále předloží doklady o uložení tzv. Průvodku odpadu (s uvedením SPZ, množství-váhy, názvu odpadu, místo dalšího využití odpadu). Tuto průvodu odsouhlasí zástupci smluvních stran.</t>
  </si>
  <si>
    <t>přebytečná zemina : (3195,792 -2718,72)*1,8</t>
  </si>
  <si>
    <t>štěrk se zeminou : 754,688</t>
  </si>
  <si>
    <t>451541111R00</t>
  </si>
  <si>
    <t>Lože pod potrubí, stoky a drobné objekty ze štěrkodrtě 0÷63 mm</t>
  </si>
  <si>
    <t>v otevřeném výkopu,</t>
  </si>
  <si>
    <t>úsek D1-Šst d, Š1-Šst s : 276,0*2,2*0,1</t>
  </si>
  <si>
    <t>úsek od napojení na Šst po Š1 : 25,8*1,2*0,1</t>
  </si>
  <si>
    <t>452321131R00</t>
  </si>
  <si>
    <t>Podkladní a zajišťovací konstrukce ze železobetonu desky pod potrubí, stoky a drobné objekty , z betonu železového třídy C -/12,5</t>
  </si>
  <si>
    <t>z cementu portlandského nebo struskoportlandského, v otevřeném výkopu,</t>
  </si>
  <si>
    <t>pod šachtami : 8* 1,3*1,3*0,15</t>
  </si>
  <si>
    <t>452386115R00</t>
  </si>
  <si>
    <t>Podkladní a vyrovnávací konstrukce vyrovnávací prstence z betonu prostého třídy C 30/37, výšky do 100 mm</t>
  </si>
  <si>
    <t>kus</t>
  </si>
  <si>
    <t>z cementu portlandského nebo struskoportlandského,</t>
  </si>
  <si>
    <t>Včetně bednění, odbednění a na nátěru bednění proti přilnavosti betonu.</t>
  </si>
  <si>
    <t xml:space="preserve">splašková kanalizace : </t>
  </si>
  <si>
    <t>šachta Š1 : 4</t>
  </si>
  <si>
    <t>šachta Š2 : 4</t>
  </si>
  <si>
    <t>šachta Š3 : 5</t>
  </si>
  <si>
    <t>šachta Š4 : 5</t>
  </si>
  <si>
    <t>šachta Š5 : 0</t>
  </si>
  <si>
    <t>šachta Š6 : 1</t>
  </si>
  <si>
    <t>šachta Š7 : 2</t>
  </si>
  <si>
    <t>šachta Š8 : 2</t>
  </si>
  <si>
    <t>564251111R00</t>
  </si>
  <si>
    <t>Podklad nebo podsyp ze štěrkopísku tloušťka po zhutnění 150 mm</t>
  </si>
  <si>
    <t>s rozprostřením, vlhčením a zhutněním</t>
  </si>
  <si>
    <t>nad společným potrubím : 268,0*3,2</t>
  </si>
  <si>
    <t>564261111R00</t>
  </si>
  <si>
    <t>Podklad nebo podsyp ze štěrkopísku tloušťka po zhutnění 200 mm</t>
  </si>
  <si>
    <t>565161211R00</t>
  </si>
  <si>
    <t>Podklad z kameniva obaleného asfaltem ACP 16+ až ACP 22+, v pruhu šířky přes 3 m, třídy 1, tloušťka po zhutnění 80 mm</t>
  </si>
  <si>
    <t>s rozprostřením a zhutněním</t>
  </si>
  <si>
    <t>včetně ošetření spár zálivkou</t>
  </si>
  <si>
    <t>ve styku s různými materiály (obrubníky, vpustě, mříže, hrnce aj.)</t>
  </si>
  <si>
    <t>573111113R00</t>
  </si>
  <si>
    <t>Postřik infiltrační asfaltovým pojivem v množství 1,5 kg/m2</t>
  </si>
  <si>
    <t>573231125R00</t>
  </si>
  <si>
    <t>Postřik spojovací kationaktivní emulzí KAE , množství zbytkového asfaltu 0,50 kg/m2</t>
  </si>
  <si>
    <t>bez posypu kamenivem</t>
  </si>
  <si>
    <t>komunikace : 268,0*7,0</t>
  </si>
  <si>
    <t>577132111R00</t>
  </si>
  <si>
    <t>Beton asfaltový s rozprostřením a zhutněním v pruhu šířky přes 3 m, ACO 11+, tloušťky 40 mm, plochy přes 1000 m2</t>
  </si>
  <si>
    <t>577152123R00</t>
  </si>
  <si>
    <t>Beton asfaltový s rozprostřením a zhutněním v pruhu šířky přes 3 m, ACL 16+, tloušťky 60 mm, plochy přes 1000 m2</t>
  </si>
  <si>
    <t>599141111R00</t>
  </si>
  <si>
    <t>Vyplnění spár mezi silničními panely živičnou zálivkou</t>
  </si>
  <si>
    <t>jakékoliv tloušťky a vyčištění spár</t>
  </si>
  <si>
    <t>modifikovaná zálivka</t>
  </si>
  <si>
    <t>256*2</t>
  </si>
  <si>
    <t>631319175R00</t>
  </si>
  <si>
    <t>Příplatek za stržení povrchu tloušťka mazaniny od 120 mm do 240 mm</t>
  </si>
  <si>
    <t>801-1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</si>
  <si>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</si>
  <si>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</si>
  <si>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</si>
  <si>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včetně distančních prvků</t>
  </si>
  <si>
    <t>pod šachtami : 8*1,3*1,3*0,0021</t>
  </si>
  <si>
    <t>Koeficient na přesahy : 0,007098</t>
  </si>
  <si>
    <t>817364111p01</t>
  </si>
  <si>
    <t>Napojení potrubí 300mm do stávající šachty, sanace reprofilační směsí</t>
  </si>
  <si>
    <t>871373121R00</t>
  </si>
  <si>
    <t>Montáž potrubí z trub z plastů těsněných gumovým kroužkem  DN 300</t>
  </si>
  <si>
    <t>v otevřeném výkopu ve sklonu do 20 %,</t>
  </si>
  <si>
    <t>splašková kanalizace : 300,0</t>
  </si>
  <si>
    <t>286144758R</t>
  </si>
  <si>
    <t>Trubka plastová kanalizační materiál: PP; povrch: hladký; DN = 300; de = 315,0 mm; tl. stěny = 14,4 mm; SN 16</t>
  </si>
  <si>
    <t>SPCM</t>
  </si>
  <si>
    <t>Specifikace</t>
  </si>
  <si>
    <t>POL3_</t>
  </si>
  <si>
    <t>894411121RT2</t>
  </si>
  <si>
    <t>Zřízení šachet kanalizačních z betonových dílců na potrubí včetně dílců TBS-Q 100/50 PS a TBR-Q 100-63/58 KPS  s obložením dna betonem C 25/30 z cementu portlandského nebo struskoportlandského, na potrubí přes DN 200 do DN 300</t>
  </si>
  <si>
    <t>výšky vstupu do 1,5 m, podkladní deska z betonu B5, montáž a dodávka stupadel,</t>
  </si>
  <si>
    <t>894118001RT2</t>
  </si>
  <si>
    <t>Šachty kanalizační zděné na potrubí výšky vstupu do 2,4 m příplatek k ceně  včetně specifikace  1 ks skruže TBS-Q 100/25 PS 1000/250/90 mm</t>
  </si>
  <si>
    <t>šachta Š1 : 5</t>
  </si>
  <si>
    <t>šachta Š3 : 4</t>
  </si>
  <si>
    <t>šachta Š4 : 4</t>
  </si>
  <si>
    <t>šachta Š5 : 5</t>
  </si>
  <si>
    <t>šachta Š6 : 5</t>
  </si>
  <si>
    <t>šachta Š7 : 5</t>
  </si>
  <si>
    <t>šachta Š8 : 5</t>
  </si>
  <si>
    <t>899104111RT2</t>
  </si>
  <si>
    <t>Osazení poklopů litinových a ocelových včetně dodávky poklopu litinového s rámem   šachtového D 650 mm</t>
  </si>
  <si>
    <t>splašková kanalizace : 8</t>
  </si>
  <si>
    <t>896212211R00</t>
  </si>
  <si>
    <t>Spadiště kanalizační z prostého betonu boční  se dnem obloženým čedičem při úhlu sevřeném mezi horním a dolním potrubím 90°, s horním potrubím DN 250 nebo DN 300</t>
  </si>
  <si>
    <t>z cementu portlandského nebo struskoportlandského výšky vstupu do 0,90 m a základní výšky spadiště 0,60m,</t>
  </si>
  <si>
    <t>899711122R00</t>
  </si>
  <si>
    <t>Výstražné fólie výstražná fólie pro kanalizaci, šířka 30 cm</t>
  </si>
  <si>
    <t>917762114RT7</t>
  </si>
  <si>
    <t>Osazení silničního nebo chodníkového obrubníku včetně dodávky betonovéího obrubníku  1000/150/250 mm, ležatého, s boční opěrou z betonu prostého, do lože z betonu prostého C 25/30</t>
  </si>
  <si>
    <t>S dodáním hmot pro lože tl. 80-100 mm.</t>
  </si>
  <si>
    <t>998276101R00</t>
  </si>
  <si>
    <t>Přesun hmot pro trubní vedení z trub plastových nebo sklolaminátových v otevřeném výkopu</t>
  </si>
  <si>
    <t>Přesun hmot</t>
  </si>
  <si>
    <t>POL7_7</t>
  </si>
  <si>
    <t>vodovodu nebo kanalizace ražené nebo hloubené (827 1.1, 827 1.9, 827 2.1, 827 2.9), drobných objektů</t>
  </si>
  <si>
    <t>na vzdálenost 15 m od hrany výkopu nebo od okraje šachty</t>
  </si>
  <si>
    <t xml:space="preserve">Hmotnosti z položek s pořadovými čísly: : </t>
  </si>
  <si>
    <t xml:space="preserve">2,3,12,15,17,18,19,20,21,22,23,24,25,26,27,29,30,31,32,33,34,35,36,38, : </t>
  </si>
  <si>
    <t>Součet: : 2127,44033</t>
  </si>
  <si>
    <t>979999981R01</t>
  </si>
  <si>
    <t>včetně dopravních nákladů na skládku</t>
  </si>
  <si>
    <t>17 01 01 - BETON z vybouraných konstrukcí (obrubníky, propusty, panely a jiné)</t>
  </si>
  <si>
    <t>Zhotovitel doloží  platné oprávnění opravňující ho k nakládání s odpady a  dále doloží evidenci odvezeného množství tzv.Průvodku odpadu (s uvedením datumu odvozu, množství-váhy, názvu stavby). Tuto průvodku si odsouhlasí zástupci smluvních stran.</t>
  </si>
  <si>
    <t>obrubníky : 69,12</t>
  </si>
  <si>
    <t>želbet.trouby : 55,18</t>
  </si>
  <si>
    <t>979999995R01</t>
  </si>
  <si>
    <t>Zpracování vyfrézovaného asfaltového odpadu ze stavby pro opětovné využití</t>
  </si>
  <si>
    <t>Náklad na zpracování vytěženého materiálu –  asfaltová směs kvalitativní třídy ZAS-T3 dle vyhlášky č. 283/2023 Sb.. Tato směs bude po vytěžení přenechána zhotoviteli, který zajistí jeho další nakládání v souladu s platnými právními předpisy, zejména zákonem č. 541/2020 Sb., o odpadech</t>
  </si>
  <si>
    <t>Místo odběru bude v místě provádění díla, Doprava z místa odběru na místo, které si určí zhotovitel je realizována na náklady Zhotovitele, frézovaný asfallt 2,5T/m3</t>
  </si>
  <si>
    <t>v napojení Průmyslové na Kolovratskou : 114,0*0,1*2,5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</si>
  <si>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</si>
  <si>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</si>
  <si>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</si>
  <si>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</si>
  <si>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PVC trouby : 306*0,02</t>
  </si>
  <si>
    <t>asfalt : 10</t>
  </si>
  <si>
    <t>979081121R00</t>
  </si>
  <si>
    <t>Odvoz suti a vybouraných hmot na skládku příplatek za každý další 1 km</t>
  </si>
  <si>
    <t>do 20km : 16,12*19</t>
  </si>
  <si>
    <t>979990181R00</t>
  </si>
  <si>
    <t>Poplatek za uložení, PVC podlahová krytina,  , skupina 20 03 07 z Katalogu odpadů</t>
  </si>
  <si>
    <t>kategorie 17 02 03 plasty</t>
  </si>
  <si>
    <t>979999995R00</t>
  </si>
  <si>
    <t>Poplatek za recyklaci, obalovaného kameniva a asfaltu, kusovost do 1600 cm2, skupina 17 03 02 z Katalogu odpadů</t>
  </si>
  <si>
    <t>zbytky po frézování komunikace</t>
  </si>
  <si>
    <t>předpoklad : 10</t>
  </si>
  <si>
    <t>SUM</t>
  </si>
  <si>
    <t>Položka zahrnuje :</t>
  </si>
  <si>
    <t>Náklad na uložení do recyklačního střediska či na skládku s oprávněním k opětovnému využití dodaného typu odpadu.</t>
  </si>
  <si>
    <t>Náklad na uložení do recyklačního střediska či na skládku s oprávněním k opětovnému využítí dodaného typu odpadu.</t>
  </si>
  <si>
    <t>END</t>
  </si>
  <si>
    <t>113106211R00</t>
  </si>
  <si>
    <t>Rozebrání vozovek a ploch s jakoukoliv výplní spár   v ploše jednotlivě do 200 m2, z velkých kostek, kladených do lože z kameniva těženého, škváry nebo strusky</t>
  </si>
  <si>
    <t>s přemístěním hmot na skládku na vzdálenost do 3 m nebo s naložením na dopravní prostředek</t>
  </si>
  <si>
    <t>zaústění vodoteče : 3,0</t>
  </si>
  <si>
    <t>113107320R00</t>
  </si>
  <si>
    <t>Odstranění podkladů nebo krytů z kameniva těženého, v ploše jednotlivě do 50 m2, tloušťka vrstvy 200 mm</t>
  </si>
  <si>
    <t>113107325R00</t>
  </si>
  <si>
    <t>Odstranění podkladů nebo krytů z kameniva těženého, v ploše jednotlivě do 50 m2, tloušťka vrstvy 250 mm</t>
  </si>
  <si>
    <t>cyklostezka : 3,0*1,2</t>
  </si>
  <si>
    <t>113109310R00</t>
  </si>
  <si>
    <t>Odstranění podkladů nebo krytů z betonu prostého, v ploše jednotlivě do 50 m2, tloušťka vrstvy 100 mm</t>
  </si>
  <si>
    <t>113204111R00</t>
  </si>
  <si>
    <t>Vytrhání obrub záhonových</t>
  </si>
  <si>
    <t>výměna obrubníků cyklostezky  : 2,0*2</t>
  </si>
  <si>
    <t>114211101R00</t>
  </si>
  <si>
    <t>Odstranění trubního vedení ve výkopu z trub betonových, DN 150</t>
  </si>
  <si>
    <t>připojení vpustí : 5,0*5</t>
  </si>
  <si>
    <t>přepojení přípojek na dešťové kanalizaci : 2,0 *2</t>
  </si>
  <si>
    <t>114211305R00</t>
  </si>
  <si>
    <t>Odstranění trubního vedení ve výkopu z trub kameninových, DN 500</t>
  </si>
  <si>
    <t>dešťová kanalizace : 296,5</t>
  </si>
  <si>
    <t>114211205R00</t>
  </si>
  <si>
    <t>Odstranění trubního vedení ve výkopu z trub železobetonových, DN 500</t>
  </si>
  <si>
    <t>uliční vpusti  : 1,2 *5</t>
  </si>
  <si>
    <t>šachty dešťové kanalizace : 6,0 *8</t>
  </si>
  <si>
    <t>132201211R00</t>
  </si>
  <si>
    <t xml:space="preserve">Hloubení rýh šířky přes 60 do 200 cm do 100 m3, v hornině 3, hloubení strojně </t>
  </si>
  <si>
    <t xml:space="preserve">společný výkop se splaškovou kanalizací je ve splaškové kanalizaci : </t>
  </si>
  <si>
    <t>úsek od vyústění vodoteče po D1 : 38,5*1,2*1,7</t>
  </si>
  <si>
    <t>131201119R00</t>
  </si>
  <si>
    <t xml:space="preserve">Hloubení nezapažených jam a zářezů příplatek za lepivost, v hornině 3,  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</si>
  <si>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</si>
  <si>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151101101R00</t>
  </si>
  <si>
    <t>Zřízení pažení a rozepření stěn rýh příložné  pro jakoukoliv mezerovitost, hloubky do 2 m</t>
  </si>
  <si>
    <t>úsek od vyústění vodoteče po D1 : 38,5*1,7*2</t>
  </si>
  <si>
    <t>151101111R00</t>
  </si>
  <si>
    <t>Odstranění pažení a rozepření rýh příložné , hloubky do 2 m</t>
  </si>
  <si>
    <t>úsek od vyústění vodoteče po D1 : 38,5*1,2*(1,7-0,8)</t>
  </si>
  <si>
    <t>úsek od vyústění vodoteče po D1 : 38,5*1,2*0,7 -4,84</t>
  </si>
  <si>
    <t>přebytečná zemina : (78,51-41,58)*1,8</t>
  </si>
  <si>
    <t>štěrky : 1,521+1,32+1,98</t>
  </si>
  <si>
    <t>úsek od vyústění vodoteče po D1 : 38,5*1,2*0,1</t>
  </si>
  <si>
    <t xml:space="preserve">dešťová kanalizace : </t>
  </si>
  <si>
    <t>šachta D1 : 3</t>
  </si>
  <si>
    <t>šachta D2 : 5</t>
  </si>
  <si>
    <t>šachta D3 : 6</t>
  </si>
  <si>
    <t>šachta D4 : 1</t>
  </si>
  <si>
    <t>šachta D5 : 2</t>
  </si>
  <si>
    <t>šachta D6 : 3</t>
  </si>
  <si>
    <t>šachta D7 : 3</t>
  </si>
  <si>
    <t>šachta ŠSt : 4</t>
  </si>
  <si>
    <t>564871111RT4</t>
  </si>
  <si>
    <t>Podklad ze štěrkodrti s rozprostřením a zhutněním frakce 0-63 mm, tloušťka po zhutnění 250 mm</t>
  </si>
  <si>
    <t>567211215R00</t>
  </si>
  <si>
    <t>Podklad z prostého betonu třídy II., tloušťky 150 mm</t>
  </si>
  <si>
    <t>581121111R00</t>
  </si>
  <si>
    <t>Kryt cementobetonový silničních komunikací skupiny 3 a 4, tloušťky 150 mm</t>
  </si>
  <si>
    <t>beton C25/30 XC4</t>
  </si>
  <si>
    <t>cyklostezka : 3,0*1,2 *0,15</t>
  </si>
  <si>
    <t>cyklostezka : 3,0*1,2 *0,0021</t>
  </si>
  <si>
    <t>Koeficient přesahy : 0,00189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</si>
  <si>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</si>
  <si>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</si>
  <si>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</si>
  <si>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871313121R00</t>
  </si>
  <si>
    <t>Montáž potrubí z trub z plastů těsněných gumovým kroužkem  DN 150</t>
  </si>
  <si>
    <t>připojení uličních vpustí : 5,0*5</t>
  </si>
  <si>
    <t>286144752R</t>
  </si>
  <si>
    <t>Trubka plastová kanalizační materiál: PP; povrch: hladký; DN = 150; de = 160,0 mm; tl. stěny = 7,3 mm; SN 16</t>
  </si>
  <si>
    <t>871393121R00</t>
  </si>
  <si>
    <t>Montáž potrubí z trub z plastů těsněných gumovým kroužkem  DN 400</t>
  </si>
  <si>
    <t>286144760R</t>
  </si>
  <si>
    <t>Trubka plastová kanalizační materiál: PP; povrch: hladký; DN = 400; de = 400,0 mm; tl. stěny = 18,2 mm; SN 16</t>
  </si>
  <si>
    <t>894411131RT2</t>
  </si>
  <si>
    <t>Zřízení šachet kanalizačních z betonových dílců na potrubí včetně dílců TBS-Q 100/50 PS a TBR-Q 100-63/58 KPS  s obložením dna betonem C 25/30 z cementu portlandského nebo struskoportlandského, na potrubí přes DN 300 do DN 400</t>
  </si>
  <si>
    <t>šachta D1 : 5</t>
  </si>
  <si>
    <t>šachta D2 : 6</t>
  </si>
  <si>
    <t>šachta D4 : 7</t>
  </si>
  <si>
    <t>šachta D5 : 7</t>
  </si>
  <si>
    <t>šachta D6 : 7</t>
  </si>
  <si>
    <t>šachta D7 : 7</t>
  </si>
  <si>
    <t>dešťová kanalizace : 8</t>
  </si>
  <si>
    <t>25+296,5</t>
  </si>
  <si>
    <t>895941311RT2</t>
  </si>
  <si>
    <t xml:space="preserve">Zřízení vpusti kanalizační uliční z betonových dílců  včetně dodávky dílců pro uliční vpusti TBV  pro typ UVB-50 </t>
  </si>
  <si>
    <t>včetně zřízení lože ze štěrkopísku,</t>
  </si>
  <si>
    <t>899203111RT3</t>
  </si>
  <si>
    <t>Osazení mříží litinových včetně dodání mříže   500 x 500 mm, únosnost D400</t>
  </si>
  <si>
    <t>včetně rámů a košů na bahno,</t>
  </si>
  <si>
    <t>919735123R00</t>
  </si>
  <si>
    <t>Řezání stávajících krytů nebo podkladů betonových, hloubky přes 100 do 150 mm</t>
  </si>
  <si>
    <t>včetně spotřeby vody</t>
  </si>
  <si>
    <t>přes cyklostezku : 3,0 *2</t>
  </si>
  <si>
    <t>916561111RT2</t>
  </si>
  <si>
    <t>Osazení záhonového obrubníku betonového včetně dodávky obrubníků  rozměrů 500/50/200 mm, do lože z betonu prostého C 12/15, s boční opěrou z betonu prostého</t>
  </si>
  <si>
    <t>se zřízením lože z betonu prostého C 12/15 tl. 80-100 mm</t>
  </si>
  <si>
    <t xml:space="preserve">13,16,18,19,20,21,22,23,25,26,28,30,31,32,33,34,35,36,37,38,40,41,42,43, : </t>
  </si>
  <si>
    <t>Součet: : 136,18167</t>
  </si>
  <si>
    <t>767161240p01</t>
  </si>
  <si>
    <t>Demontáž a zpětná montáž zábradlí</t>
  </si>
  <si>
    <t>u cyklostezky : 4,0</t>
  </si>
  <si>
    <t>979999981R00</t>
  </si>
  <si>
    <t>Poplatek za recyklaci, betonu, kusovost do 1600 cm2, skupina 17 01 01 z Katalogu odpadů</t>
  </si>
  <si>
    <t>bet.trouby : 1,0+2,496+82,772</t>
  </si>
  <si>
    <t>betony : 0,864+0,5</t>
  </si>
  <si>
    <t>Odvoz suti a vybouraných hmot na skládku Odvoz suti a vybour. hmot na skládku do 1 km</t>
  </si>
  <si>
    <t>potrubí PVC : 300,5*0,025</t>
  </si>
  <si>
    <t>Odvoz suti a vybouraných hmot na skládku Příplatek k odvozu za každý další 1 km</t>
  </si>
  <si>
    <t>do 20km : 7,52*19</t>
  </si>
  <si>
    <t>PVC potrubí : 300,5*0,025</t>
  </si>
  <si>
    <t>132201210R00</t>
  </si>
  <si>
    <t xml:space="preserve">Hloubení rýh šířky přes 60 do 200 cm do 50 m3, v hornině 3, hloubení strojně </t>
  </si>
  <si>
    <t>251*0,8*1,0</t>
  </si>
  <si>
    <t>251*1,3*2</t>
  </si>
  <si>
    <t>251*0,8*0,4</t>
  </si>
  <si>
    <t>175101101R00</t>
  </si>
  <si>
    <t>Obsyp potrubí bez prohození sypaniny, bez dodávky obsypového materiálu</t>
  </si>
  <si>
    <t>251*0,8*0,5</t>
  </si>
  <si>
    <t>100,4*1,8</t>
  </si>
  <si>
    <t>451572111R00</t>
  </si>
  <si>
    <t>Lože pod potrubí, stoky a drobné objekty z kameniva drobného těženého 0÷4 mm</t>
  </si>
  <si>
    <t>251*0,8*0,1</t>
  </si>
  <si>
    <t>871251121R00</t>
  </si>
  <si>
    <t>Montáž potrubí z plastických hmot z tlakových trubek polyetylenových, vnějšího průměru 110 mm</t>
  </si>
  <si>
    <t>286134133R</t>
  </si>
  <si>
    <t>Trubka plastová materiál: PE 100 RC; de = 110,0 mm; tl. stěny = 10,0 mm; PN 16; SDR 11,0</t>
  </si>
  <si>
    <t>POL3_0</t>
  </si>
  <si>
    <t>Trubka plastová HD-PE PE100 SDR 11 PN16, D 110 x 10mm</t>
  </si>
  <si>
    <t>899721112R00</t>
  </si>
  <si>
    <t>Výstražné fólie výstražná fólie pro vodovod, šířka 30 cm</t>
  </si>
  <si>
    <t>899731114R00</t>
  </si>
  <si>
    <t>Signalizační vodič CYY, 6 mm2</t>
  </si>
  <si>
    <t xml:space="preserve">3,5,8,10,12, : </t>
  </si>
  <si>
    <t>Součet: : 175,96141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</si>
</sst>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SQQ2bAJgWeZdigOD3I11aEEr6hDRQdruph/EIQsovPI6/2sj6F6E7ZFVXaB52lFTCaeMwyoPjSKFnHmU687FLg==" saltValue="m06exlfNbp7Wbl7vGbFM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192" t="s">
        <v>41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2" t="s">
        <v>22</v>
      </c>
      <c r="C2" s="73"/>
      <c r="D2" s="74" t="s">
        <v>43</v>
      </c>
      <c r="E2" s="201" t="s">
        <v>44</v>
      </c>
      <c r="F2" s="202"/>
      <c r="G2" s="202"/>
      <c r="H2" s="202"/>
      <c r="I2" s="202"/>
      <c r="J2" s="203"/>
      <c r="O2" s="1"/>
    </row>
    <row r="3" spans="1:15" ht="27" hidden="1" customHeight="1" x14ac:dyDescent="0.2">
      <c r="A3" s="2"/>
      <c r="B3" s="75"/>
      <c r="C3" s="73"/>
      <c r="D3" s="76"/>
      <c r="E3" s="204"/>
      <c r="F3" s="205"/>
      <c r="G3" s="205"/>
      <c r="H3" s="205"/>
      <c r="I3" s="205"/>
      <c r="J3" s="206"/>
    </row>
    <row r="4" spans="1:15" ht="23.25" customHeight="1" x14ac:dyDescent="0.2">
      <c r="A4" s="2"/>
      <c r="B4" s="77"/>
      <c r="C4" s="78"/>
      <c r="D4" s="79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42</v>
      </c>
      <c r="D5" s="218" t="s">
        <v>45</v>
      </c>
      <c r="E5" s="219"/>
      <c r="F5" s="219"/>
      <c r="G5" s="219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0" t="s">
        <v>46</v>
      </c>
      <c r="E6" s="221"/>
      <c r="F6" s="221"/>
      <c r="G6" s="221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2" t="s">
        <v>47</v>
      </c>
      <c r="F7" s="223"/>
      <c r="G7" s="22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/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08"/>
      <c r="E11" s="208"/>
      <c r="F11" s="208"/>
      <c r="G11" s="208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3"/>
      <c r="E12" s="213"/>
      <c r="F12" s="213"/>
      <c r="G12" s="213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16"/>
      <c r="F13" s="217"/>
      <c r="G13" s="217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07"/>
      <c r="F15" s="207"/>
      <c r="G15" s="209"/>
      <c r="H15" s="209"/>
      <c r="I15" s="209" t="s">
        <v>29</v>
      </c>
      <c r="J15" s="210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198"/>
      <c r="F16" s="199"/>
      <c r="G16" s="198"/>
      <c r="H16" s="199"/>
      <c r="I16" s="198">
        <f>SUMIF(F63:F71,A16,I63:I71)+SUMIF(F63:F71,"PSU",I63:I71)</f>
        <v>0</v>
      </c>
      <c r="J16" s="200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198"/>
      <c r="F17" s="199"/>
      <c r="G17" s="198"/>
      <c r="H17" s="199"/>
      <c r="I17" s="198">
        <f>SUMIF(F63:F71,A17,I63:I71)</f>
        <v>0</v>
      </c>
      <c r="J17" s="200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198"/>
      <c r="F18" s="199"/>
      <c r="G18" s="198"/>
      <c r="H18" s="199"/>
      <c r="I18" s="198">
        <f>SUMIF(F63:F71,A18,I63:I71)</f>
        <v>0</v>
      </c>
      <c r="J18" s="200"/>
    </row>
    <row r="19" spans="1:10" ht="23.25" customHeight="1" x14ac:dyDescent="0.2">
      <c r="A19" s="139" t="s">
        <v>100</v>
      </c>
      <c r="B19" s="37" t="s">
        <v>27</v>
      </c>
      <c r="C19" s="58"/>
      <c r="D19" s="59"/>
      <c r="E19" s="198"/>
      <c r="F19" s="199"/>
      <c r="G19" s="198"/>
      <c r="H19" s="199"/>
      <c r="I19" s="198">
        <f>SUMIF(F63:F71,A19,I63:I71)</f>
        <v>0</v>
      </c>
      <c r="J19" s="200"/>
    </row>
    <row r="20" spans="1:10" ht="23.25" customHeight="1" x14ac:dyDescent="0.2">
      <c r="A20" s="139" t="s">
        <v>101</v>
      </c>
      <c r="B20" s="37" t="s">
        <v>28</v>
      </c>
      <c r="C20" s="58"/>
      <c r="D20" s="59"/>
      <c r="E20" s="198"/>
      <c r="F20" s="199"/>
      <c r="G20" s="198"/>
      <c r="H20" s="199"/>
      <c r="I20" s="198">
        <f>SUMIF(F63:F71,A20,I63:I71)</f>
        <v>0</v>
      </c>
      <c r="J20" s="200"/>
    </row>
    <row r="21" spans="1:10" ht="23.25" customHeight="1" x14ac:dyDescent="0.2">
      <c r="A21" s="2"/>
      <c r="B21" s="47" t="s">
        <v>29</v>
      </c>
      <c r="C21" s="60"/>
      <c r="D21" s="61"/>
      <c r="E21" s="211"/>
      <c r="F21" s="212"/>
      <c r="G21" s="211"/>
      <c r="H21" s="212"/>
      <c r="I21" s="211">
        <f>SUM(I16:J20)</f>
        <v>0</v>
      </c>
      <c r="J21" s="229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227">
        <f>ZakladDPHSniVypocet</f>
        <v>0</v>
      </c>
      <c r="H23" s="228"/>
      <c r="I23" s="228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225">
        <f>A23</f>
        <v>0</v>
      </c>
      <c r="H24" s="226"/>
      <c r="I24" s="226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27">
        <f>ZakladDPHZaklVypocet</f>
        <v>0</v>
      </c>
      <c r="H25" s="228"/>
      <c r="I25" s="228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95">
        <f>A25</f>
        <v>0</v>
      </c>
      <c r="H26" s="196"/>
      <c r="I26" s="196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197">
        <f>CenaCelkem-(ZakladDPHSni+DPHSni+ZakladDPHZakl+DPHZakl)</f>
        <v>0</v>
      </c>
      <c r="H27" s="197"/>
      <c r="I27" s="197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31">
        <f>ZakladDPHSniVypocet+ZakladDPHZaklVypocet</f>
        <v>0</v>
      </c>
      <c r="H28" s="231"/>
      <c r="I28" s="231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30">
        <f>A27</f>
        <v>0</v>
      </c>
      <c r="H29" s="230"/>
      <c r="I29" s="230"/>
      <c r="J29" s="118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2"/>
      <c r="E34" s="233"/>
      <c r="G34" s="234"/>
      <c r="H34" s="235"/>
      <c r="I34" s="235"/>
      <c r="J34" s="24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56</v>
      </c>
      <c r="C39" s="236"/>
      <c r="D39" s="236"/>
      <c r="E39" s="236"/>
      <c r="F39" s="98">
        <f>'IO 01 1 Pol'!AE180+'IO 02 1 Pol'!AE179+'IO 03 1 Pol'!AE52</f>
        <v>0</v>
      </c>
      <c r="G39" s="99">
        <f>'IO 01 1 Pol'!AF180+'IO 02 1 Pol'!AF179+'IO 03 1 Pol'!AF52</f>
        <v>0</v>
      </c>
      <c r="H39" s="100">
        <f t="shared" ref="H39:H46" si="1"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2"/>
      <c r="C40" s="237" t="s">
        <v>57</v>
      </c>
      <c r="D40" s="237"/>
      <c r="E40" s="237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">
      <c r="A41" s="87">
        <v>2</v>
      </c>
      <c r="B41" s="102" t="s">
        <v>58</v>
      </c>
      <c r="C41" s="237" t="s">
        <v>59</v>
      </c>
      <c r="D41" s="237"/>
      <c r="E41" s="237"/>
      <c r="F41" s="103">
        <f>'IO 01 1 Pol'!AE180</f>
        <v>0</v>
      </c>
      <c r="G41" s="104">
        <f>'IO 01 1 Pol'!AF180</f>
        <v>0</v>
      </c>
      <c r="H41" s="104">
        <f t="shared" si="1"/>
        <v>0</v>
      </c>
      <c r="I41" s="104">
        <f t="shared" ref="I41:I46" si="2">F41+G41+H41</f>
        <v>0</v>
      </c>
      <c r="J41" s="105" t="str">
        <f t="shared" ref="J41:J46" si="3">IF(_xlfn.SINGLE(CenaCelkemVypocet)=0,"",I41/_xlfn.SINGLE(CenaCelkemVypocet)*100)</f>
        <v/>
      </c>
    </row>
    <row r="42" spans="1:10" ht="25.5" customHeight="1" x14ac:dyDescent="0.2">
      <c r="A42" s="87">
        <v>3</v>
      </c>
      <c r="B42" s="106" t="s">
        <v>60</v>
      </c>
      <c r="C42" s="236" t="s">
        <v>59</v>
      </c>
      <c r="D42" s="236"/>
      <c r="E42" s="236"/>
      <c r="F42" s="107">
        <f>'IO 01 1 Pol'!AE180</f>
        <v>0</v>
      </c>
      <c r="G42" s="100">
        <f>'IO 01 1 Pol'!AF180</f>
        <v>0</v>
      </c>
      <c r="H42" s="100">
        <f t="shared" si="1"/>
        <v>0</v>
      </c>
      <c r="I42" s="100">
        <f t="shared" si="2"/>
        <v>0</v>
      </c>
      <c r="J42" s="101" t="str">
        <f t="shared" si="3"/>
        <v/>
      </c>
    </row>
    <row r="43" spans="1:10" ht="25.5" customHeight="1" x14ac:dyDescent="0.2">
      <c r="A43" s="87">
        <v>2</v>
      </c>
      <c r="B43" s="102" t="s">
        <v>61</v>
      </c>
      <c r="C43" s="237" t="s">
        <v>62</v>
      </c>
      <c r="D43" s="237"/>
      <c r="E43" s="237"/>
      <c r="F43" s="103">
        <f>'IO 02 1 Pol'!AE179</f>
        <v>0</v>
      </c>
      <c r="G43" s="104">
        <f>'IO 02 1 Pol'!AF179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87">
        <v>3</v>
      </c>
      <c r="B44" s="106" t="s">
        <v>60</v>
      </c>
      <c r="C44" s="236" t="s">
        <v>62</v>
      </c>
      <c r="D44" s="236"/>
      <c r="E44" s="236"/>
      <c r="F44" s="107">
        <f>'IO 02 1 Pol'!AE179</f>
        <v>0</v>
      </c>
      <c r="G44" s="100">
        <f>'IO 02 1 Pol'!AF179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">
      <c r="A45" s="87">
        <v>2</v>
      </c>
      <c r="B45" s="102" t="s">
        <v>63</v>
      </c>
      <c r="C45" s="237" t="s">
        <v>64</v>
      </c>
      <c r="D45" s="237"/>
      <c r="E45" s="237"/>
      <c r="F45" s="103">
        <f>'IO 03 1 Pol'!AE52</f>
        <v>0</v>
      </c>
      <c r="G45" s="104">
        <f>'IO 03 1 Pol'!AF52</f>
        <v>0</v>
      </c>
      <c r="H45" s="104">
        <f t="shared" si="1"/>
        <v>0</v>
      </c>
      <c r="I45" s="104">
        <f t="shared" si="2"/>
        <v>0</v>
      </c>
      <c r="J45" s="105" t="str">
        <f t="shared" si="3"/>
        <v/>
      </c>
    </row>
    <row r="46" spans="1:10" ht="25.5" customHeight="1" x14ac:dyDescent="0.2">
      <c r="A46" s="87">
        <v>3</v>
      </c>
      <c r="B46" s="106" t="s">
        <v>60</v>
      </c>
      <c r="C46" s="236" t="s">
        <v>65</v>
      </c>
      <c r="D46" s="236"/>
      <c r="E46" s="236"/>
      <c r="F46" s="107">
        <f>'IO 03 1 Pol'!AE52</f>
        <v>0</v>
      </c>
      <c r="G46" s="100">
        <f>'IO 03 1 Pol'!AF52</f>
        <v>0</v>
      </c>
      <c r="H46" s="100">
        <f t="shared" si="1"/>
        <v>0</v>
      </c>
      <c r="I46" s="100">
        <f t="shared" si="2"/>
        <v>0</v>
      </c>
      <c r="J46" s="101" t="str">
        <f t="shared" si="3"/>
        <v/>
      </c>
    </row>
    <row r="47" spans="1:10" ht="25.5" customHeight="1" x14ac:dyDescent="0.2">
      <c r="A47" s="87"/>
      <c r="B47" s="238" t="s">
        <v>66</v>
      </c>
      <c r="C47" s="239"/>
      <c r="D47" s="239"/>
      <c r="E47" s="240"/>
      <c r="F47" s="108">
        <f>SUMIF(A39:A46,"=1",F39:F46)</f>
        <v>0</v>
      </c>
      <c r="G47" s="109">
        <f>SUMIF(A39:A46,"=1",G39:G46)</f>
        <v>0</v>
      </c>
      <c r="H47" s="109">
        <f>SUMIF(A39:A46,"=1",H39:H46)</f>
        <v>0</v>
      </c>
      <c r="I47" s="109">
        <f>SUMIF(A39:A46,"=1",I39:I46)</f>
        <v>0</v>
      </c>
      <c r="J47" s="110">
        <f>SUMIF(A39:A46,"=1",J39:J46)</f>
        <v>0</v>
      </c>
    </row>
    <row r="49" spans="1:52" x14ac:dyDescent="0.2">
      <c r="A49" t="s">
        <v>68</v>
      </c>
      <c r="B49" t="s">
        <v>69</v>
      </c>
    </row>
    <row r="50" spans="1:52" x14ac:dyDescent="0.2">
      <c r="A50" t="s">
        <v>70</v>
      </c>
      <c r="B50" t="s">
        <v>71</v>
      </c>
    </row>
    <row r="51" spans="1:52" x14ac:dyDescent="0.2">
      <c r="A51" t="s">
        <v>72</v>
      </c>
      <c r="B51" t="s">
        <v>73</v>
      </c>
    </row>
    <row r="52" spans="1:52" x14ac:dyDescent="0.2">
      <c r="A52" t="s">
        <v>70</v>
      </c>
      <c r="B52" t="s">
        <v>74</v>
      </c>
    </row>
    <row r="53" spans="1:52" x14ac:dyDescent="0.2">
      <c r="A53" t="s">
        <v>72</v>
      </c>
      <c r="B53" t="s">
        <v>75</v>
      </c>
    </row>
    <row r="54" spans="1:52" x14ac:dyDescent="0.2">
      <c r="B54" s="241" t="s">
        <v>76</v>
      </c>
      <c r="C54" s="241"/>
      <c r="D54" s="241"/>
      <c r="E54" s="241"/>
      <c r="F54" s="241"/>
      <c r="G54" s="241"/>
      <c r="H54" s="241"/>
      <c r="I54" s="241"/>
      <c r="J54" s="241"/>
      <c r="AZ54" s="119" t="str">
        <f>B54</f>
        <v>Zemní práce pro společnou část obou kanalizací jsou v objektu splaškové kanalizace</v>
      </c>
    </row>
    <row r="55" spans="1:52" x14ac:dyDescent="0.2">
      <c r="A55" t="s">
        <v>70</v>
      </c>
      <c r="B55" t="s">
        <v>77</v>
      </c>
    </row>
    <row r="56" spans="1:52" x14ac:dyDescent="0.2">
      <c r="A56" t="s">
        <v>72</v>
      </c>
      <c r="B56" t="s">
        <v>78</v>
      </c>
    </row>
    <row r="57" spans="1:52" x14ac:dyDescent="0.2">
      <c r="B57" s="241" t="s">
        <v>79</v>
      </c>
      <c r="C57" s="241"/>
      <c r="D57" s="241"/>
      <c r="E57" s="241"/>
      <c r="F57" s="241"/>
      <c r="G57" s="241"/>
      <c r="H57" s="241"/>
      <c r="I57" s="241"/>
      <c r="J57" s="241"/>
      <c r="AZ57" s="119" t="str">
        <f>B57</f>
        <v>V rozpočtu je potrubí a zemní práce, avšak bez armatur.</v>
      </c>
    </row>
    <row r="60" spans="1:52" ht="15.75" x14ac:dyDescent="0.25">
      <c r="B60" s="120" t="s">
        <v>80</v>
      </c>
    </row>
    <row r="62" spans="1:52" ht="25.5" customHeight="1" x14ac:dyDescent="0.2">
      <c r="A62" s="122"/>
      <c r="B62" s="125" t="s">
        <v>17</v>
      </c>
      <c r="C62" s="125" t="s">
        <v>5</v>
      </c>
      <c r="D62" s="126"/>
      <c r="E62" s="126"/>
      <c r="F62" s="127" t="s">
        <v>81</v>
      </c>
      <c r="G62" s="127"/>
      <c r="H62" s="127"/>
      <c r="I62" s="127" t="s">
        <v>29</v>
      </c>
      <c r="J62" s="127" t="s">
        <v>0</v>
      </c>
    </row>
    <row r="63" spans="1:52" ht="36.75" customHeight="1" x14ac:dyDescent="0.2">
      <c r="A63" s="123"/>
      <c r="B63" s="128" t="s">
        <v>60</v>
      </c>
      <c r="C63" s="242" t="s">
        <v>82</v>
      </c>
      <c r="D63" s="243"/>
      <c r="E63" s="243"/>
      <c r="F63" s="135" t="s">
        <v>24</v>
      </c>
      <c r="G63" s="136"/>
      <c r="H63" s="136"/>
      <c r="I63" s="136">
        <f>'IO 01 1 Pol'!G8+'IO 02 1 Pol'!G8+'IO 03 1 Pol'!G8</f>
        <v>0</v>
      </c>
      <c r="J63" s="132" t="str">
        <f>IF(I72=0,"",I63/I72*100)</f>
        <v/>
      </c>
    </row>
    <row r="64" spans="1:52" ht="36.75" customHeight="1" x14ac:dyDescent="0.2">
      <c r="A64" s="123"/>
      <c r="B64" s="128" t="s">
        <v>83</v>
      </c>
      <c r="C64" s="242" t="s">
        <v>84</v>
      </c>
      <c r="D64" s="243"/>
      <c r="E64" s="243"/>
      <c r="F64" s="135" t="s">
        <v>24</v>
      </c>
      <c r="G64" s="136"/>
      <c r="H64" s="136"/>
      <c r="I64" s="136">
        <f>'IO 01 1 Pol'!G62+'IO 02 1 Pol'!G63+'IO 03 1 Pol'!G33</f>
        <v>0</v>
      </c>
      <c r="J64" s="132" t="str">
        <f>IF(I72=0,"",I64/I72*100)</f>
        <v/>
      </c>
    </row>
    <row r="65" spans="1:10" ht="36.75" customHeight="1" x14ac:dyDescent="0.2">
      <c r="A65" s="123"/>
      <c r="B65" s="128" t="s">
        <v>85</v>
      </c>
      <c r="C65" s="242" t="s">
        <v>86</v>
      </c>
      <c r="D65" s="243"/>
      <c r="E65" s="243"/>
      <c r="F65" s="135" t="s">
        <v>24</v>
      </c>
      <c r="G65" s="136"/>
      <c r="H65" s="136"/>
      <c r="I65" s="136">
        <f>'IO 01 1 Pol'!G82+'IO 02 1 Pol'!G82</f>
        <v>0</v>
      </c>
      <c r="J65" s="132" t="str">
        <f>IF(I72=0,"",I65/I72*100)</f>
        <v/>
      </c>
    </row>
    <row r="66" spans="1:10" ht="36.75" customHeight="1" x14ac:dyDescent="0.2">
      <c r="A66" s="123"/>
      <c r="B66" s="128" t="s">
        <v>87</v>
      </c>
      <c r="C66" s="242" t="s">
        <v>88</v>
      </c>
      <c r="D66" s="243"/>
      <c r="E66" s="243"/>
      <c r="F66" s="135" t="s">
        <v>24</v>
      </c>
      <c r="G66" s="136"/>
      <c r="H66" s="136"/>
      <c r="I66" s="136">
        <f>'IO 01 1 Pol'!G107+'IO 02 1 Pol'!G100</f>
        <v>0</v>
      </c>
      <c r="J66" s="132" t="str">
        <f>IF(I72=0,"",I66/I72*100)</f>
        <v/>
      </c>
    </row>
    <row r="67" spans="1:10" ht="36.75" customHeight="1" x14ac:dyDescent="0.2">
      <c r="A67" s="123"/>
      <c r="B67" s="128" t="s">
        <v>89</v>
      </c>
      <c r="C67" s="242" t="s">
        <v>90</v>
      </c>
      <c r="D67" s="243"/>
      <c r="E67" s="243"/>
      <c r="F67" s="135" t="s">
        <v>24</v>
      </c>
      <c r="G67" s="136"/>
      <c r="H67" s="136"/>
      <c r="I67" s="136">
        <f>'IO 01 1 Pol'!G115+'IO 02 1 Pol'!G108+'IO 03 1 Pol'!G37</f>
        <v>0</v>
      </c>
      <c r="J67" s="132" t="str">
        <f>IF(I72=0,"",I67/I72*100)</f>
        <v/>
      </c>
    </row>
    <row r="68" spans="1:10" ht="36.75" customHeight="1" x14ac:dyDescent="0.2">
      <c r="A68" s="123"/>
      <c r="B68" s="128" t="s">
        <v>91</v>
      </c>
      <c r="C68" s="242" t="s">
        <v>92</v>
      </c>
      <c r="D68" s="243"/>
      <c r="E68" s="243"/>
      <c r="F68" s="135" t="s">
        <v>24</v>
      </c>
      <c r="G68" s="136"/>
      <c r="H68" s="136"/>
      <c r="I68" s="136">
        <f>'IO 01 1 Pol'!G139+'IO 02 1 Pol'!G143</f>
        <v>0</v>
      </c>
      <c r="J68" s="132" t="str">
        <f>IF(I72=0,"",I68/I72*100)</f>
        <v/>
      </c>
    </row>
    <row r="69" spans="1:10" ht="36.75" customHeight="1" x14ac:dyDescent="0.2">
      <c r="A69" s="123"/>
      <c r="B69" s="128" t="s">
        <v>93</v>
      </c>
      <c r="C69" s="242" t="s">
        <v>94</v>
      </c>
      <c r="D69" s="243"/>
      <c r="E69" s="243"/>
      <c r="F69" s="135" t="s">
        <v>24</v>
      </c>
      <c r="G69" s="136"/>
      <c r="H69" s="136"/>
      <c r="I69" s="136">
        <f>'IO 01 1 Pol'!G143+'IO 02 1 Pol'!G150+'IO 03 1 Pol'!G44</f>
        <v>0</v>
      </c>
      <c r="J69" s="132" t="str">
        <f>IF(I72=0,"",I69/I72*100)</f>
        <v/>
      </c>
    </row>
    <row r="70" spans="1:10" ht="36.75" customHeight="1" x14ac:dyDescent="0.2">
      <c r="A70" s="123"/>
      <c r="B70" s="128" t="s">
        <v>95</v>
      </c>
      <c r="C70" s="242" t="s">
        <v>96</v>
      </c>
      <c r="D70" s="243"/>
      <c r="E70" s="243"/>
      <c r="F70" s="135" t="s">
        <v>25</v>
      </c>
      <c r="G70" s="136"/>
      <c r="H70" s="136"/>
      <c r="I70" s="136">
        <f>'IO 02 1 Pol'!G157</f>
        <v>0</v>
      </c>
      <c r="J70" s="132" t="str">
        <f>IF(I72=0,"",I70/I72*100)</f>
        <v/>
      </c>
    </row>
    <row r="71" spans="1:10" ht="36.75" customHeight="1" x14ac:dyDescent="0.2">
      <c r="A71" s="123"/>
      <c r="B71" s="128" t="s">
        <v>97</v>
      </c>
      <c r="C71" s="242" t="s">
        <v>98</v>
      </c>
      <c r="D71" s="243"/>
      <c r="E71" s="243"/>
      <c r="F71" s="135" t="s">
        <v>99</v>
      </c>
      <c r="G71" s="136"/>
      <c r="H71" s="136"/>
      <c r="I71" s="136">
        <f>'IO 01 1 Pol'!G150+'IO 02 1 Pol'!G160</f>
        <v>0</v>
      </c>
      <c r="J71" s="132" t="str">
        <f>IF(I72=0,"",I71/I72*100)</f>
        <v/>
      </c>
    </row>
    <row r="72" spans="1:10" ht="25.5" customHeight="1" x14ac:dyDescent="0.2">
      <c r="A72" s="124"/>
      <c r="B72" s="129" t="s">
        <v>1</v>
      </c>
      <c r="C72" s="130"/>
      <c r="D72" s="131"/>
      <c r="E72" s="131"/>
      <c r="F72" s="137"/>
      <c r="G72" s="138"/>
      <c r="H72" s="138"/>
      <c r="I72" s="138">
        <f>SUM(I63:I71)</f>
        <v>0</v>
      </c>
      <c r="J72" s="133">
        <f>SUM(J63:J71)</f>
        <v>0</v>
      </c>
    </row>
    <row r="73" spans="1:10" x14ac:dyDescent="0.2">
      <c r="F73" s="86"/>
      <c r="G73" s="86"/>
      <c r="H73" s="86"/>
      <c r="I73" s="86"/>
      <c r="J73" s="134"/>
    </row>
    <row r="74" spans="1:10" x14ac:dyDescent="0.2">
      <c r="F74" s="86"/>
      <c r="G74" s="86"/>
      <c r="H74" s="86"/>
      <c r="I74" s="86"/>
      <c r="J74" s="134"/>
    </row>
    <row r="75" spans="1:10" x14ac:dyDescent="0.2">
      <c r="F75" s="86"/>
      <c r="G75" s="86"/>
      <c r="H75" s="86"/>
      <c r="I75" s="86"/>
      <c r="J75" s="134"/>
    </row>
  </sheetData>
  <sheetProtection algorithmName="SHA-512" hashValue="Kvqj4wyx9Me3krv2ggg1JuePfYvZZXQMn/CulWUerdJ/vzG6hJWXvJRdxCEOLXNbwVZNMzgUUPYcaHR8XiwzHA==" saltValue="elBtNRi9KCoGnRs6UGn3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7:E67"/>
    <mergeCell ref="C68:E68"/>
    <mergeCell ref="C69:E69"/>
    <mergeCell ref="C70:E70"/>
    <mergeCell ref="C71:E71"/>
    <mergeCell ref="B57:J57"/>
    <mergeCell ref="C63:E63"/>
    <mergeCell ref="C64:E64"/>
    <mergeCell ref="C65:E65"/>
    <mergeCell ref="C66:E66"/>
    <mergeCell ref="C44:E44"/>
    <mergeCell ref="C45:E45"/>
    <mergeCell ref="C46:E46"/>
    <mergeCell ref="B47:E47"/>
    <mergeCell ref="B54:J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49" t="s">
        <v>7</v>
      </c>
      <c r="B2" s="48"/>
      <c r="C2" s="246"/>
      <c r="D2" s="246"/>
      <c r="E2" s="246"/>
      <c r="F2" s="246"/>
      <c r="G2" s="247"/>
    </row>
    <row r="3" spans="1:7" ht="24.95" customHeight="1" x14ac:dyDescent="0.2">
      <c r="A3" s="49" t="s">
        <v>8</v>
      </c>
      <c r="B3" s="48"/>
      <c r="C3" s="246"/>
      <c r="D3" s="246"/>
      <c r="E3" s="246"/>
      <c r="F3" s="246"/>
      <c r="G3" s="247"/>
    </row>
    <row r="4" spans="1:7" ht="24.95" customHeight="1" x14ac:dyDescent="0.2">
      <c r="A4" s="49" t="s">
        <v>9</v>
      </c>
      <c r="B4" s="48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2K25OQqgTZ7IawpqUFLodSrmBagKBKiDY11G1dFgzsRSuHvfzoacHGNWdBjnx9lCD1zW5VBlrrYOY/wxgO2yqQ==" saltValue="1FBdqz0rBujNR3DuW3By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ED4F3-6A5B-44D9-8110-FD019825E634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102</v>
      </c>
      <c r="B1" s="250"/>
      <c r="C1" s="250"/>
      <c r="D1" s="250"/>
      <c r="E1" s="250"/>
      <c r="F1" s="250"/>
      <c r="G1" s="250"/>
      <c r="AG1" t="s">
        <v>103</v>
      </c>
    </row>
    <row r="2" spans="1:60" ht="24.95" customHeight="1" x14ac:dyDescent="0.2">
      <c r="A2" s="140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104</v>
      </c>
    </row>
    <row r="3" spans="1:60" ht="24.95" customHeight="1" x14ac:dyDescent="0.2">
      <c r="A3" s="140" t="s">
        <v>8</v>
      </c>
      <c r="B3" s="48" t="s">
        <v>58</v>
      </c>
      <c r="C3" s="251" t="s">
        <v>59</v>
      </c>
      <c r="D3" s="252"/>
      <c r="E3" s="252"/>
      <c r="F3" s="252"/>
      <c r="G3" s="253"/>
      <c r="AC3" s="121" t="s">
        <v>105</v>
      </c>
      <c r="AG3" t="s">
        <v>106</v>
      </c>
    </row>
    <row r="4" spans="1:60" ht="24.95" customHeight="1" x14ac:dyDescent="0.2">
      <c r="A4" s="141" t="s">
        <v>9</v>
      </c>
      <c r="B4" s="142" t="s">
        <v>60</v>
      </c>
      <c r="C4" s="254" t="s">
        <v>59</v>
      </c>
      <c r="D4" s="255"/>
      <c r="E4" s="255"/>
      <c r="F4" s="255"/>
      <c r="G4" s="256"/>
      <c r="AG4" t="s">
        <v>107</v>
      </c>
    </row>
    <row r="5" spans="1:60" x14ac:dyDescent="0.2">
      <c r="D5" s="10"/>
    </row>
    <row r="6" spans="1:60" ht="38.25" x14ac:dyDescent="0.2">
      <c r="A6" s="144" t="s">
        <v>108</v>
      </c>
      <c r="B6" s="146" t="s">
        <v>109</v>
      </c>
      <c r="C6" s="146" t="s">
        <v>110</v>
      </c>
      <c r="D6" s="145" t="s">
        <v>111</v>
      </c>
      <c r="E6" s="144" t="s">
        <v>112</v>
      </c>
      <c r="F6" s="143" t="s">
        <v>113</v>
      </c>
      <c r="G6" s="144" t="s">
        <v>29</v>
      </c>
      <c r="H6" s="147" t="s">
        <v>30</v>
      </c>
      <c r="I6" s="147" t="s">
        <v>114</v>
      </c>
      <c r="J6" s="147" t="s">
        <v>31</v>
      </c>
      <c r="K6" s="147" t="s">
        <v>115</v>
      </c>
      <c r="L6" s="147" t="s">
        <v>116</v>
      </c>
      <c r="M6" s="147" t="s">
        <v>117</v>
      </c>
      <c r="N6" s="147" t="s">
        <v>118</v>
      </c>
      <c r="O6" s="147" t="s">
        <v>119</v>
      </c>
      <c r="P6" s="147" t="s">
        <v>120</v>
      </c>
      <c r="Q6" s="147" t="s">
        <v>121</v>
      </c>
      <c r="R6" s="147" t="s">
        <v>122</v>
      </c>
      <c r="S6" s="147" t="s">
        <v>123</v>
      </c>
      <c r="T6" s="147" t="s">
        <v>124</v>
      </c>
      <c r="U6" s="147" t="s">
        <v>125</v>
      </c>
      <c r="V6" s="147" t="s">
        <v>126</v>
      </c>
      <c r="W6" s="147" t="s">
        <v>127</v>
      </c>
      <c r="X6" s="147" t="s">
        <v>128</v>
      </c>
      <c r="Y6" s="147" t="s">
        <v>129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130</v>
      </c>
      <c r="B8" s="163" t="s">
        <v>60</v>
      </c>
      <c r="C8" s="184" t="s">
        <v>82</v>
      </c>
      <c r="D8" s="164"/>
      <c r="E8" s="165"/>
      <c r="F8" s="166"/>
      <c r="G8" s="166">
        <f>SUMIF(AG9:AG61,"&lt;&gt;NOR",G9:G61)</f>
        <v>0</v>
      </c>
      <c r="H8" s="166"/>
      <c r="I8" s="166">
        <f>SUM(I9:I61)</f>
        <v>0</v>
      </c>
      <c r="J8" s="166"/>
      <c r="K8" s="166">
        <f>SUM(K9:K61)</f>
        <v>0</v>
      </c>
      <c r="L8" s="166"/>
      <c r="M8" s="166">
        <f>SUM(M9:M61)</f>
        <v>0</v>
      </c>
      <c r="N8" s="165"/>
      <c r="O8" s="165">
        <f>SUM(O9:O61)</f>
        <v>614.66</v>
      </c>
      <c r="P8" s="165"/>
      <c r="Q8" s="165">
        <f>SUM(Q9:Q61)</f>
        <v>1322.3100000000002</v>
      </c>
      <c r="R8" s="166"/>
      <c r="S8" s="166"/>
      <c r="T8" s="167"/>
      <c r="U8" s="161"/>
      <c r="V8" s="161">
        <f>SUM(V9:V61)</f>
        <v>5326.5</v>
      </c>
      <c r="W8" s="161"/>
      <c r="X8" s="161"/>
      <c r="Y8" s="161"/>
      <c r="AG8" t="s">
        <v>131</v>
      </c>
    </row>
    <row r="9" spans="1:60" outlineLevel="1" x14ac:dyDescent="0.2">
      <c r="A9" s="169">
        <v>1</v>
      </c>
      <c r="B9" s="170" t="s">
        <v>132</v>
      </c>
      <c r="C9" s="185" t="s">
        <v>133</v>
      </c>
      <c r="D9" s="171" t="s">
        <v>134</v>
      </c>
      <c r="E9" s="172">
        <v>200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135</v>
      </c>
      <c r="S9" s="174" t="s">
        <v>136</v>
      </c>
      <c r="T9" s="175" t="s">
        <v>136</v>
      </c>
      <c r="U9" s="158">
        <v>0.17199999999999999</v>
      </c>
      <c r="V9" s="158">
        <f>ROUND(E9*U9,2)</f>
        <v>34.4</v>
      </c>
      <c r="W9" s="158"/>
      <c r="X9" s="158" t="s">
        <v>137</v>
      </c>
      <c r="Y9" s="158" t="s">
        <v>138</v>
      </c>
      <c r="Z9" s="148"/>
      <c r="AA9" s="148"/>
      <c r="AB9" s="148"/>
      <c r="AC9" s="148"/>
      <c r="AD9" s="148"/>
      <c r="AE9" s="148"/>
      <c r="AF9" s="148"/>
      <c r="AG9" s="148" t="s">
        <v>139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2" x14ac:dyDescent="0.2">
      <c r="A10" s="155"/>
      <c r="B10" s="156"/>
      <c r="C10" s="248" t="s">
        <v>140</v>
      </c>
      <c r="D10" s="249"/>
      <c r="E10" s="249"/>
      <c r="F10" s="249"/>
      <c r="G10" s="24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s odstraněním kořenů a s případným nutným odklizením křovin a stromů na hromady na vzdálenost do 50 m nebo s naložením na dopravní prostředek, do sklonu terénu 1 : 5,</v>
      </c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6" t="s">
        <v>142</v>
      </c>
      <c r="D11" s="159"/>
      <c r="E11" s="160">
        <v>200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143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2</v>
      </c>
      <c r="B12" s="170" t="s">
        <v>144</v>
      </c>
      <c r="C12" s="185" t="s">
        <v>145</v>
      </c>
      <c r="D12" s="171" t="s">
        <v>146</v>
      </c>
      <c r="E12" s="172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5.0000000000000002E-5</v>
      </c>
      <c r="O12" s="172">
        <f>ROUND(E12*N12,2)</f>
        <v>0</v>
      </c>
      <c r="P12" s="172">
        <v>0</v>
      </c>
      <c r="Q12" s="172">
        <f>ROUND(E12*P12,2)</f>
        <v>0</v>
      </c>
      <c r="R12" s="174"/>
      <c r="S12" s="174" t="s">
        <v>147</v>
      </c>
      <c r="T12" s="175" t="s">
        <v>148</v>
      </c>
      <c r="U12" s="158">
        <v>0.03</v>
      </c>
      <c r="V12" s="158">
        <f>ROUND(E12*U12,2)</f>
        <v>0.03</v>
      </c>
      <c r="W12" s="158"/>
      <c r="X12" s="158" t="s">
        <v>137</v>
      </c>
      <c r="Y12" s="158" t="s">
        <v>138</v>
      </c>
      <c r="Z12" s="148"/>
      <c r="AA12" s="148"/>
      <c r="AB12" s="148"/>
      <c r="AC12" s="148"/>
      <c r="AD12" s="148"/>
      <c r="AE12" s="148"/>
      <c r="AF12" s="148"/>
      <c r="AG12" s="148" t="s">
        <v>139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5"/>
      <c r="B13" s="156"/>
      <c r="C13" s="257" t="s">
        <v>149</v>
      </c>
      <c r="D13" s="258"/>
      <c r="E13" s="258"/>
      <c r="F13" s="258"/>
      <c r="G13" s="2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150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9">
        <v>3</v>
      </c>
      <c r="B14" s="170" t="s">
        <v>151</v>
      </c>
      <c r="C14" s="185" t="s">
        <v>152</v>
      </c>
      <c r="D14" s="171" t="s">
        <v>146</v>
      </c>
      <c r="E14" s="172">
        <v>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5.0000000000000002E-5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147</v>
      </c>
      <c r="T14" s="175" t="s">
        <v>148</v>
      </c>
      <c r="U14" s="158">
        <v>0.03</v>
      </c>
      <c r="V14" s="158">
        <f>ROUND(E14*U14,2)</f>
        <v>0.03</v>
      </c>
      <c r="W14" s="158"/>
      <c r="X14" s="158" t="s">
        <v>137</v>
      </c>
      <c r="Y14" s="158" t="s">
        <v>138</v>
      </c>
      <c r="Z14" s="148"/>
      <c r="AA14" s="148"/>
      <c r="AB14" s="148"/>
      <c r="AC14" s="148"/>
      <c r="AD14" s="148"/>
      <c r="AE14" s="148"/>
      <c r="AF14" s="148"/>
      <c r="AG14" s="148" t="s">
        <v>139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5"/>
      <c r="B15" s="156"/>
      <c r="C15" s="257" t="s">
        <v>153</v>
      </c>
      <c r="D15" s="258"/>
      <c r="E15" s="258"/>
      <c r="F15" s="258"/>
      <c r="G15" s="2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150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7">
        <v>4</v>
      </c>
      <c r="B16" s="178" t="s">
        <v>154</v>
      </c>
      <c r="C16" s="187" t="s">
        <v>155</v>
      </c>
      <c r="D16" s="179" t="s">
        <v>146</v>
      </c>
      <c r="E16" s="180">
        <v>1</v>
      </c>
      <c r="F16" s="181"/>
      <c r="G16" s="182">
        <f>ROUND(E16*F16,2)</f>
        <v>0</v>
      </c>
      <c r="H16" s="181"/>
      <c r="I16" s="182">
        <f>ROUND(E16*H16,2)</f>
        <v>0</v>
      </c>
      <c r="J16" s="181"/>
      <c r="K16" s="182">
        <f>ROUND(E16*J16,2)</f>
        <v>0</v>
      </c>
      <c r="L16" s="182">
        <v>21</v>
      </c>
      <c r="M16" s="182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2"/>
      <c r="S16" s="182" t="s">
        <v>147</v>
      </c>
      <c r="T16" s="183" t="s">
        <v>148</v>
      </c>
      <c r="U16" s="158">
        <v>0</v>
      </c>
      <c r="V16" s="158">
        <f>ROUND(E16*U16,2)</f>
        <v>0</v>
      </c>
      <c r="W16" s="158"/>
      <c r="X16" s="158" t="s">
        <v>137</v>
      </c>
      <c r="Y16" s="158" t="s">
        <v>138</v>
      </c>
      <c r="Z16" s="148"/>
      <c r="AA16" s="148"/>
      <c r="AB16" s="148"/>
      <c r="AC16" s="148"/>
      <c r="AD16" s="148"/>
      <c r="AE16" s="148"/>
      <c r="AF16" s="148"/>
      <c r="AG16" s="148" t="s">
        <v>156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9">
        <v>5</v>
      </c>
      <c r="B17" s="170" t="s">
        <v>157</v>
      </c>
      <c r="C17" s="185" t="s">
        <v>158</v>
      </c>
      <c r="D17" s="171" t="s">
        <v>134</v>
      </c>
      <c r="E17" s="172">
        <v>857.6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0.88</v>
      </c>
      <c r="Q17" s="172">
        <f>ROUND(E17*P17,2)</f>
        <v>754.69</v>
      </c>
      <c r="R17" s="174" t="s">
        <v>159</v>
      </c>
      <c r="S17" s="174" t="s">
        <v>136</v>
      </c>
      <c r="T17" s="175" t="s">
        <v>136</v>
      </c>
      <c r="U17" s="158">
        <v>0.14000000000000001</v>
      </c>
      <c r="V17" s="158">
        <f>ROUND(E17*U17,2)</f>
        <v>120.06</v>
      </c>
      <c r="W17" s="158"/>
      <c r="X17" s="158" t="s">
        <v>137</v>
      </c>
      <c r="Y17" s="158" t="s">
        <v>138</v>
      </c>
      <c r="Z17" s="148"/>
      <c r="AA17" s="148"/>
      <c r="AB17" s="148"/>
      <c r="AC17" s="148"/>
      <c r="AD17" s="148"/>
      <c r="AE17" s="148"/>
      <c r="AF17" s="148"/>
      <c r="AG17" s="148" t="s">
        <v>139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5"/>
      <c r="B18" s="156"/>
      <c r="C18" s="186" t="s">
        <v>160</v>
      </c>
      <c r="D18" s="159"/>
      <c r="E18" s="160">
        <v>857.6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143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9">
        <v>6</v>
      </c>
      <c r="B19" s="170" t="s">
        <v>161</v>
      </c>
      <c r="C19" s="185" t="s">
        <v>162</v>
      </c>
      <c r="D19" s="171" t="s">
        <v>134</v>
      </c>
      <c r="E19" s="172">
        <v>1876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0.22</v>
      </c>
      <c r="Q19" s="172">
        <f>ROUND(E19*P19,2)</f>
        <v>412.72</v>
      </c>
      <c r="R19" s="174" t="s">
        <v>159</v>
      </c>
      <c r="S19" s="174" t="s">
        <v>136</v>
      </c>
      <c r="T19" s="175" t="s">
        <v>136</v>
      </c>
      <c r="U19" s="158">
        <v>7.0000000000000007E-2</v>
      </c>
      <c r="V19" s="158">
        <f>ROUND(E19*U19,2)</f>
        <v>131.32</v>
      </c>
      <c r="W19" s="158"/>
      <c r="X19" s="158" t="s">
        <v>137</v>
      </c>
      <c r="Y19" s="158" t="s">
        <v>138</v>
      </c>
      <c r="Z19" s="148"/>
      <c r="AA19" s="148"/>
      <c r="AB19" s="148"/>
      <c r="AC19" s="148"/>
      <c r="AD19" s="148"/>
      <c r="AE19" s="148"/>
      <c r="AF19" s="148"/>
      <c r="AG19" s="148" t="s">
        <v>139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257" t="s">
        <v>163</v>
      </c>
      <c r="D20" s="258"/>
      <c r="E20" s="258"/>
      <c r="F20" s="258"/>
      <c r="G20" s="2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150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86" t="s">
        <v>164</v>
      </c>
      <c r="D21" s="159"/>
      <c r="E21" s="160">
        <v>1876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143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7</v>
      </c>
      <c r="B22" s="170" t="s">
        <v>165</v>
      </c>
      <c r="C22" s="185" t="s">
        <v>166</v>
      </c>
      <c r="D22" s="171" t="s">
        <v>167</v>
      </c>
      <c r="E22" s="172">
        <v>256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2">
        <v>0</v>
      </c>
      <c r="O22" s="172">
        <f>ROUND(E22*N22,2)</f>
        <v>0</v>
      </c>
      <c r="P22" s="172">
        <v>0.27</v>
      </c>
      <c r="Q22" s="172">
        <f>ROUND(E22*P22,2)</f>
        <v>69.12</v>
      </c>
      <c r="R22" s="174" t="s">
        <v>159</v>
      </c>
      <c r="S22" s="174" t="s">
        <v>136</v>
      </c>
      <c r="T22" s="175" t="s">
        <v>136</v>
      </c>
      <c r="U22" s="158">
        <v>0.123</v>
      </c>
      <c r="V22" s="158">
        <f>ROUND(E22*U22,2)</f>
        <v>31.49</v>
      </c>
      <c r="W22" s="158"/>
      <c r="X22" s="158" t="s">
        <v>137</v>
      </c>
      <c r="Y22" s="158" t="s">
        <v>138</v>
      </c>
      <c r="Z22" s="148"/>
      <c r="AA22" s="148"/>
      <c r="AB22" s="148"/>
      <c r="AC22" s="148"/>
      <c r="AD22" s="148"/>
      <c r="AE22" s="148"/>
      <c r="AF22" s="148"/>
      <c r="AG22" s="148" t="s">
        <v>139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48" t="s">
        <v>168</v>
      </c>
      <c r="D23" s="249"/>
      <c r="E23" s="249"/>
      <c r="F23" s="249"/>
      <c r="G23" s="249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141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6" t="str">
        <f>C23</f>
        <v>s vybouráním lože, s přemístěním hmot na skládku na vzdálenost do 3 m nebo naložením na dopravní prostředek</v>
      </c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186" t="s">
        <v>169</v>
      </c>
      <c r="D24" s="159"/>
      <c r="E24" s="160">
        <v>256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143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9">
        <v>8</v>
      </c>
      <c r="B25" s="170" t="s">
        <v>170</v>
      </c>
      <c r="C25" s="185" t="s">
        <v>171</v>
      </c>
      <c r="D25" s="171" t="s">
        <v>167</v>
      </c>
      <c r="E25" s="172">
        <v>306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2">
        <v>0</v>
      </c>
      <c r="O25" s="172">
        <f>ROUND(E25*N25,2)</f>
        <v>0</v>
      </c>
      <c r="P25" s="172">
        <v>0.1</v>
      </c>
      <c r="Q25" s="172">
        <f>ROUND(E25*P25,2)</f>
        <v>30.6</v>
      </c>
      <c r="R25" s="174" t="s">
        <v>172</v>
      </c>
      <c r="S25" s="174" t="s">
        <v>136</v>
      </c>
      <c r="T25" s="175" t="s">
        <v>136</v>
      </c>
      <c r="U25" s="158">
        <v>0.41</v>
      </c>
      <c r="V25" s="158">
        <f>ROUND(E25*U25,2)</f>
        <v>125.46</v>
      </c>
      <c r="W25" s="158"/>
      <c r="X25" s="158" t="s">
        <v>137</v>
      </c>
      <c r="Y25" s="158" t="s">
        <v>138</v>
      </c>
      <c r="Z25" s="148"/>
      <c r="AA25" s="148"/>
      <c r="AB25" s="148"/>
      <c r="AC25" s="148"/>
      <c r="AD25" s="148"/>
      <c r="AE25" s="148"/>
      <c r="AF25" s="148"/>
      <c r="AG25" s="148" t="s">
        <v>139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248" t="s">
        <v>173</v>
      </c>
      <c r="D26" s="249"/>
      <c r="E26" s="249"/>
      <c r="F26" s="249"/>
      <c r="G26" s="249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141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186" t="s">
        <v>174</v>
      </c>
      <c r="D27" s="159"/>
      <c r="E27" s="160">
        <v>6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143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3" x14ac:dyDescent="0.2">
      <c r="A28" s="155"/>
      <c r="B28" s="156"/>
      <c r="C28" s="186" t="s">
        <v>175</v>
      </c>
      <c r="D28" s="159"/>
      <c r="E28" s="160">
        <v>300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143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9</v>
      </c>
      <c r="B29" s="170" t="s">
        <v>176</v>
      </c>
      <c r="C29" s="185" t="s">
        <v>177</v>
      </c>
      <c r="D29" s="171" t="s">
        <v>167</v>
      </c>
      <c r="E29" s="172">
        <v>32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2">
        <v>0</v>
      </c>
      <c r="O29" s="172">
        <f>ROUND(E29*N29,2)</f>
        <v>0</v>
      </c>
      <c r="P29" s="172">
        <v>1.7243999999999999</v>
      </c>
      <c r="Q29" s="172">
        <f>ROUND(E29*P29,2)</f>
        <v>55.18</v>
      </c>
      <c r="R29" s="174" t="s">
        <v>172</v>
      </c>
      <c r="S29" s="174" t="s">
        <v>136</v>
      </c>
      <c r="T29" s="175" t="s">
        <v>136</v>
      </c>
      <c r="U29" s="158">
        <v>0.61</v>
      </c>
      <c r="V29" s="158">
        <f>ROUND(E29*U29,2)</f>
        <v>19.52</v>
      </c>
      <c r="W29" s="158"/>
      <c r="X29" s="158" t="s">
        <v>137</v>
      </c>
      <c r="Y29" s="158" t="s">
        <v>138</v>
      </c>
      <c r="Z29" s="148"/>
      <c r="AA29" s="148"/>
      <c r="AB29" s="148"/>
      <c r="AC29" s="148"/>
      <c r="AD29" s="148"/>
      <c r="AE29" s="148"/>
      <c r="AF29" s="148"/>
      <c r="AG29" s="148" t="s">
        <v>139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248" t="s">
        <v>173</v>
      </c>
      <c r="D30" s="249"/>
      <c r="E30" s="249"/>
      <c r="F30" s="249"/>
      <c r="G30" s="249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141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6" t="s">
        <v>178</v>
      </c>
      <c r="D31" s="159"/>
      <c r="E31" s="160">
        <v>32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143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9">
        <v>10</v>
      </c>
      <c r="B32" s="170" t="s">
        <v>179</v>
      </c>
      <c r="C32" s="185" t="s">
        <v>180</v>
      </c>
      <c r="D32" s="171" t="s">
        <v>181</v>
      </c>
      <c r="E32" s="172">
        <v>3195.7919999999999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2">
        <v>0</v>
      </c>
      <c r="O32" s="172">
        <f>ROUND(E32*N32,2)</f>
        <v>0</v>
      </c>
      <c r="P32" s="172">
        <v>0</v>
      </c>
      <c r="Q32" s="172">
        <f>ROUND(E32*P32,2)</f>
        <v>0</v>
      </c>
      <c r="R32" s="174" t="s">
        <v>135</v>
      </c>
      <c r="S32" s="174" t="s">
        <v>136</v>
      </c>
      <c r="T32" s="175" t="s">
        <v>136</v>
      </c>
      <c r="U32" s="158">
        <v>0.11700000000000001</v>
      </c>
      <c r="V32" s="158">
        <f>ROUND(E32*U32,2)</f>
        <v>373.91</v>
      </c>
      <c r="W32" s="158"/>
      <c r="X32" s="158" t="s">
        <v>137</v>
      </c>
      <c r="Y32" s="158" t="s">
        <v>138</v>
      </c>
      <c r="Z32" s="148"/>
      <c r="AA32" s="148"/>
      <c r="AB32" s="148"/>
      <c r="AC32" s="148"/>
      <c r="AD32" s="148"/>
      <c r="AE32" s="148"/>
      <c r="AF32" s="148"/>
      <c r="AG32" s="148" t="s">
        <v>139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33.75" outlineLevel="2" x14ac:dyDescent="0.2">
      <c r="A33" s="155"/>
      <c r="B33" s="156"/>
      <c r="C33" s="248" t="s">
        <v>182</v>
      </c>
      <c r="D33" s="249"/>
      <c r="E33" s="249"/>
      <c r="F33" s="249"/>
      <c r="G33" s="249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76" t="str">
        <f>C33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186" t="s">
        <v>183</v>
      </c>
      <c r="D34" s="159"/>
      <c r="E34" s="160">
        <v>3096.72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143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3" x14ac:dyDescent="0.2">
      <c r="A35" s="155"/>
      <c r="B35" s="156"/>
      <c r="C35" s="186" t="s">
        <v>184</v>
      </c>
      <c r="D35" s="159"/>
      <c r="E35" s="160">
        <v>99.072000000000003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9">
        <v>11</v>
      </c>
      <c r="B36" s="170" t="s">
        <v>185</v>
      </c>
      <c r="C36" s="185" t="s">
        <v>186</v>
      </c>
      <c r="D36" s="171" t="s">
        <v>181</v>
      </c>
      <c r="E36" s="172">
        <v>3195.7919999999999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4" t="s">
        <v>135</v>
      </c>
      <c r="S36" s="174" t="s">
        <v>136</v>
      </c>
      <c r="T36" s="175" t="s">
        <v>136</v>
      </c>
      <c r="U36" s="158">
        <v>0.08</v>
      </c>
      <c r="V36" s="158">
        <f>ROUND(E36*U36,2)</f>
        <v>255.66</v>
      </c>
      <c r="W36" s="158"/>
      <c r="X36" s="158" t="s">
        <v>137</v>
      </c>
      <c r="Y36" s="158" t="s">
        <v>138</v>
      </c>
      <c r="Z36" s="148"/>
      <c r="AA36" s="148"/>
      <c r="AB36" s="148"/>
      <c r="AC36" s="148"/>
      <c r="AD36" s="148"/>
      <c r="AE36" s="148"/>
      <c r="AF36" s="148"/>
      <c r="AG36" s="148" t="s">
        <v>139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2" x14ac:dyDescent="0.2">
      <c r="A37" s="155"/>
      <c r="B37" s="156"/>
      <c r="C37" s="248" t="s">
        <v>182</v>
      </c>
      <c r="D37" s="249"/>
      <c r="E37" s="249"/>
      <c r="F37" s="249"/>
      <c r="G37" s="249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141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76" t="str">
        <f>C37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9">
        <v>12</v>
      </c>
      <c r="B38" s="170" t="s">
        <v>187</v>
      </c>
      <c r="C38" s="185" t="s">
        <v>188</v>
      </c>
      <c r="D38" s="171" t="s">
        <v>134</v>
      </c>
      <c r="E38" s="172">
        <v>2980.32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2">
        <v>1.1900000000000001E-3</v>
      </c>
      <c r="O38" s="172">
        <f>ROUND(E38*N38,2)</f>
        <v>3.55</v>
      </c>
      <c r="P38" s="172">
        <v>0</v>
      </c>
      <c r="Q38" s="172">
        <f>ROUND(E38*P38,2)</f>
        <v>0</v>
      </c>
      <c r="R38" s="174" t="s">
        <v>135</v>
      </c>
      <c r="S38" s="174" t="s">
        <v>136</v>
      </c>
      <c r="T38" s="175" t="s">
        <v>136</v>
      </c>
      <c r="U38" s="158">
        <v>0.63700000000000001</v>
      </c>
      <c r="V38" s="158">
        <f>ROUND(E38*U38,2)</f>
        <v>1898.46</v>
      </c>
      <c r="W38" s="158"/>
      <c r="X38" s="158" t="s">
        <v>137</v>
      </c>
      <c r="Y38" s="158" t="s">
        <v>138</v>
      </c>
      <c r="Z38" s="148"/>
      <c r="AA38" s="148"/>
      <c r="AB38" s="148"/>
      <c r="AC38" s="148"/>
      <c r="AD38" s="148"/>
      <c r="AE38" s="148"/>
      <c r="AF38" s="148"/>
      <c r="AG38" s="148" t="s">
        <v>139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48" t="s">
        <v>189</v>
      </c>
      <c r="D39" s="249"/>
      <c r="E39" s="249"/>
      <c r="F39" s="249"/>
      <c r="G39" s="249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141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186" t="s">
        <v>190</v>
      </c>
      <c r="D40" s="159"/>
      <c r="E40" s="160">
        <v>2815.2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186" t="s">
        <v>191</v>
      </c>
      <c r="D41" s="159"/>
      <c r="E41" s="160">
        <v>165.12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143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13</v>
      </c>
      <c r="B42" s="170" t="s">
        <v>192</v>
      </c>
      <c r="C42" s="185" t="s">
        <v>193</v>
      </c>
      <c r="D42" s="171" t="s">
        <v>134</v>
      </c>
      <c r="E42" s="172">
        <v>2980.32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2">
        <v>0</v>
      </c>
      <c r="O42" s="172">
        <f>ROUND(E42*N42,2)</f>
        <v>0</v>
      </c>
      <c r="P42" s="172">
        <v>0</v>
      </c>
      <c r="Q42" s="172">
        <f>ROUND(E42*P42,2)</f>
        <v>0</v>
      </c>
      <c r="R42" s="174" t="s">
        <v>135</v>
      </c>
      <c r="S42" s="174" t="s">
        <v>136</v>
      </c>
      <c r="T42" s="175" t="s">
        <v>136</v>
      </c>
      <c r="U42" s="158">
        <v>0.41</v>
      </c>
      <c r="V42" s="158">
        <f>ROUND(E42*U42,2)</f>
        <v>1221.93</v>
      </c>
      <c r="W42" s="158"/>
      <c r="X42" s="158" t="s">
        <v>137</v>
      </c>
      <c r="Y42" s="158" t="s">
        <v>138</v>
      </c>
      <c r="Z42" s="148"/>
      <c r="AA42" s="148"/>
      <c r="AB42" s="148"/>
      <c r="AC42" s="148"/>
      <c r="AD42" s="148"/>
      <c r="AE42" s="148"/>
      <c r="AF42" s="148"/>
      <c r="AG42" s="148" t="s">
        <v>139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5"/>
      <c r="B43" s="156"/>
      <c r="C43" s="248" t="s">
        <v>194</v>
      </c>
      <c r="D43" s="249"/>
      <c r="E43" s="249"/>
      <c r="F43" s="249"/>
      <c r="G43" s="249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141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9">
        <v>14</v>
      </c>
      <c r="B44" s="170" t="s">
        <v>195</v>
      </c>
      <c r="C44" s="185" t="s">
        <v>196</v>
      </c>
      <c r="D44" s="171" t="s">
        <v>181</v>
      </c>
      <c r="E44" s="172">
        <v>2718.72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2">
        <v>0</v>
      </c>
      <c r="O44" s="172">
        <f>ROUND(E44*N44,2)</f>
        <v>0</v>
      </c>
      <c r="P44" s="172">
        <v>0</v>
      </c>
      <c r="Q44" s="172">
        <f>ROUND(E44*P44,2)</f>
        <v>0</v>
      </c>
      <c r="R44" s="174" t="s">
        <v>135</v>
      </c>
      <c r="S44" s="174" t="s">
        <v>136</v>
      </c>
      <c r="T44" s="175" t="s">
        <v>136</v>
      </c>
      <c r="U44" s="158">
        <v>0.2</v>
      </c>
      <c r="V44" s="158">
        <f>ROUND(E44*U44,2)</f>
        <v>543.74</v>
      </c>
      <c r="W44" s="158"/>
      <c r="X44" s="158" t="s">
        <v>137</v>
      </c>
      <c r="Y44" s="158" t="s">
        <v>138</v>
      </c>
      <c r="Z44" s="148"/>
      <c r="AA44" s="148"/>
      <c r="AB44" s="148"/>
      <c r="AC44" s="148"/>
      <c r="AD44" s="148"/>
      <c r="AE44" s="148"/>
      <c r="AF44" s="148"/>
      <c r="AG44" s="148" t="s">
        <v>139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5"/>
      <c r="B45" s="156"/>
      <c r="C45" s="248" t="s">
        <v>197</v>
      </c>
      <c r="D45" s="249"/>
      <c r="E45" s="249"/>
      <c r="F45" s="249"/>
      <c r="G45" s="249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141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9" t="s">
        <v>198</v>
      </c>
      <c r="D46" s="260"/>
      <c r="E46" s="260"/>
      <c r="F46" s="260"/>
      <c r="G46" s="260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150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186" t="s">
        <v>199</v>
      </c>
      <c r="D47" s="159"/>
      <c r="E47" s="160">
        <v>2641.32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143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86" t="s">
        <v>200</v>
      </c>
      <c r="D48" s="159"/>
      <c r="E48" s="160">
        <v>77.400000000000006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143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15</v>
      </c>
      <c r="B49" s="170" t="s">
        <v>201</v>
      </c>
      <c r="C49" s="185" t="s">
        <v>202</v>
      </c>
      <c r="D49" s="171" t="s">
        <v>181</v>
      </c>
      <c r="E49" s="172">
        <v>359.476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72">
        <v>1.7</v>
      </c>
      <c r="O49" s="172">
        <f>ROUND(E49*N49,2)</f>
        <v>611.11</v>
      </c>
      <c r="P49" s="172">
        <v>0</v>
      </c>
      <c r="Q49" s="172">
        <f>ROUND(E49*P49,2)</f>
        <v>0</v>
      </c>
      <c r="R49" s="174" t="s">
        <v>135</v>
      </c>
      <c r="S49" s="174" t="s">
        <v>136</v>
      </c>
      <c r="T49" s="175" t="s">
        <v>136</v>
      </c>
      <c r="U49" s="158">
        <v>1.587</v>
      </c>
      <c r="V49" s="158">
        <f>ROUND(E49*U49,2)</f>
        <v>570.49</v>
      </c>
      <c r="W49" s="158"/>
      <c r="X49" s="158" t="s">
        <v>137</v>
      </c>
      <c r="Y49" s="158" t="s">
        <v>138</v>
      </c>
      <c r="Z49" s="148"/>
      <c r="AA49" s="148"/>
      <c r="AB49" s="148"/>
      <c r="AC49" s="148"/>
      <c r="AD49" s="148"/>
      <c r="AE49" s="148"/>
      <c r="AF49" s="148"/>
      <c r="AG49" s="148" t="s">
        <v>139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2" x14ac:dyDescent="0.2">
      <c r="A50" s="155"/>
      <c r="B50" s="156"/>
      <c r="C50" s="248" t="s">
        <v>203</v>
      </c>
      <c r="D50" s="249"/>
      <c r="E50" s="249"/>
      <c r="F50" s="249"/>
      <c r="G50" s="249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141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6" t="str">
        <f>C50</f>
        <v>sypaninou z vhodných hornin tř. 1 - 4 nebo materiálem připraveným podél výkopu ve vzdálenosti do 3 m od jeho kraje, pro jakoukoliv hloubku výkopu a jakoukoliv míru zhutnění,</v>
      </c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186" t="s">
        <v>204</v>
      </c>
      <c r="D51" s="159"/>
      <c r="E51" s="160">
        <v>342.72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143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3" x14ac:dyDescent="0.2">
      <c r="A52" s="155"/>
      <c r="B52" s="156"/>
      <c r="C52" s="186" t="s">
        <v>205</v>
      </c>
      <c r="D52" s="159"/>
      <c r="E52" s="160">
        <v>16.756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69">
        <v>16</v>
      </c>
      <c r="B53" s="170" t="s">
        <v>206</v>
      </c>
      <c r="C53" s="185" t="s">
        <v>207</v>
      </c>
      <c r="D53" s="171" t="s">
        <v>208</v>
      </c>
      <c r="E53" s="172">
        <v>1613.4176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2">
        <v>0</v>
      </c>
      <c r="O53" s="172">
        <f>ROUND(E53*N53,2)</f>
        <v>0</v>
      </c>
      <c r="P53" s="172">
        <v>0</v>
      </c>
      <c r="Q53" s="172">
        <f>ROUND(E53*P53,2)</f>
        <v>0</v>
      </c>
      <c r="R53" s="174"/>
      <c r="S53" s="174" t="s">
        <v>147</v>
      </c>
      <c r="T53" s="175" t="s">
        <v>148</v>
      </c>
      <c r="U53" s="158">
        <v>0</v>
      </c>
      <c r="V53" s="158">
        <f>ROUND(E53*U53,2)</f>
        <v>0</v>
      </c>
      <c r="W53" s="158"/>
      <c r="X53" s="158" t="s">
        <v>137</v>
      </c>
      <c r="Y53" s="158" t="s">
        <v>138</v>
      </c>
      <c r="Z53" s="148"/>
      <c r="AA53" s="148"/>
      <c r="AB53" s="148"/>
      <c r="AC53" s="148"/>
      <c r="AD53" s="148"/>
      <c r="AE53" s="148"/>
      <c r="AF53" s="148"/>
      <c r="AG53" s="148" t="s">
        <v>139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257" t="s">
        <v>209</v>
      </c>
      <c r="D54" s="258"/>
      <c r="E54" s="258"/>
      <c r="F54" s="258"/>
      <c r="G54" s="2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150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3" x14ac:dyDescent="0.2">
      <c r="A55" s="155"/>
      <c r="B55" s="156"/>
      <c r="C55" s="259" t="s">
        <v>210</v>
      </c>
      <c r="D55" s="260"/>
      <c r="E55" s="260"/>
      <c r="F55" s="260"/>
      <c r="G55" s="260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150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3" x14ac:dyDescent="0.2">
      <c r="A56" s="155"/>
      <c r="B56" s="156"/>
      <c r="C56" s="259" t="s">
        <v>211</v>
      </c>
      <c r="D56" s="260"/>
      <c r="E56" s="260"/>
      <c r="F56" s="260"/>
      <c r="G56" s="260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150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">
      <c r="A57" s="155"/>
      <c r="B57" s="156"/>
      <c r="C57" s="259" t="s">
        <v>344</v>
      </c>
      <c r="D57" s="260"/>
      <c r="E57" s="260"/>
      <c r="F57" s="260"/>
      <c r="G57" s="260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150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3" x14ac:dyDescent="0.2">
      <c r="A58" s="155"/>
      <c r="B58" s="156"/>
      <c r="C58" s="259" t="s">
        <v>345</v>
      </c>
      <c r="D58" s="260"/>
      <c r="E58" s="260"/>
      <c r="F58" s="260"/>
      <c r="G58" s="260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150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76" t="str">
        <f>C58</f>
        <v>Náklad na uložení do recyklačního střediska či na skládku s oprávněním k opětovnému využití dodaného typu odpadu.</v>
      </c>
      <c r="BB58" s="148"/>
      <c r="BC58" s="148"/>
      <c r="BD58" s="148"/>
      <c r="BE58" s="148"/>
      <c r="BF58" s="148"/>
      <c r="BG58" s="148"/>
      <c r="BH58" s="148"/>
    </row>
    <row r="59" spans="1:60" ht="22.5" outlineLevel="3" x14ac:dyDescent="0.2">
      <c r="A59" s="155"/>
      <c r="B59" s="156"/>
      <c r="C59" s="259" t="s">
        <v>212</v>
      </c>
      <c r="D59" s="260"/>
      <c r="E59" s="260"/>
      <c r="F59" s="260"/>
      <c r="G59" s="260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150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76" t="str">
        <f>C59</f>
        <v>Zhotovitel doloží  platné oprávnění opravňující ho k nakládání s odpady. Dále předloží doklady o uložení tzv. Průvodku odpadu (s uvedením SPZ, množství-váhy, názvu odpadu, místo dalšího využití odpadu). Tuto průvodu odsouhlasí zástupci smluvních stran.</v>
      </c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86" t="s">
        <v>213</v>
      </c>
      <c r="D60" s="159"/>
      <c r="E60" s="160">
        <v>858.7296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143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2">
      <c r="A61" s="155"/>
      <c r="B61" s="156"/>
      <c r="C61" s="186" t="s">
        <v>214</v>
      </c>
      <c r="D61" s="159"/>
      <c r="E61" s="160">
        <v>754.68799999999999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143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2" t="s">
        <v>130</v>
      </c>
      <c r="B62" s="163" t="s">
        <v>83</v>
      </c>
      <c r="C62" s="184" t="s">
        <v>84</v>
      </c>
      <c r="D62" s="164"/>
      <c r="E62" s="165"/>
      <c r="F62" s="166"/>
      <c r="G62" s="166">
        <f>SUMIF(AG63:AG81,"&lt;&gt;NOR",G63:G81)</f>
        <v>0</v>
      </c>
      <c r="H62" s="166"/>
      <c r="I62" s="166">
        <f>SUM(I63:I81)</f>
        <v>0</v>
      </c>
      <c r="J62" s="166"/>
      <c r="K62" s="166">
        <f>SUM(K63:K81)</f>
        <v>0</v>
      </c>
      <c r="L62" s="166"/>
      <c r="M62" s="166">
        <f>SUM(M63:M81)</f>
        <v>0</v>
      </c>
      <c r="N62" s="165"/>
      <c r="O62" s="165">
        <f>SUM(O63:O81)</f>
        <v>115.86000000000001</v>
      </c>
      <c r="P62" s="165"/>
      <c r="Q62" s="165">
        <f>SUM(Q63:Q81)</f>
        <v>0</v>
      </c>
      <c r="R62" s="166"/>
      <c r="S62" s="166"/>
      <c r="T62" s="167"/>
      <c r="U62" s="161"/>
      <c r="V62" s="161">
        <f>SUM(V63:V81)</f>
        <v>106.38</v>
      </c>
      <c r="W62" s="161"/>
      <c r="X62" s="161"/>
      <c r="Y62" s="161"/>
      <c r="AG62" t="s">
        <v>131</v>
      </c>
    </row>
    <row r="63" spans="1:60" outlineLevel="1" x14ac:dyDescent="0.2">
      <c r="A63" s="169">
        <v>17</v>
      </c>
      <c r="B63" s="170" t="s">
        <v>215</v>
      </c>
      <c r="C63" s="185" t="s">
        <v>216</v>
      </c>
      <c r="D63" s="171" t="s">
        <v>181</v>
      </c>
      <c r="E63" s="172">
        <v>63.816000000000003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2">
        <v>1.7034</v>
      </c>
      <c r="O63" s="172">
        <f>ROUND(E63*N63,2)</f>
        <v>108.7</v>
      </c>
      <c r="P63" s="172">
        <v>0</v>
      </c>
      <c r="Q63" s="172">
        <f>ROUND(E63*P63,2)</f>
        <v>0</v>
      </c>
      <c r="R63" s="174" t="s">
        <v>172</v>
      </c>
      <c r="S63" s="174" t="s">
        <v>136</v>
      </c>
      <c r="T63" s="175" t="s">
        <v>136</v>
      </c>
      <c r="U63" s="158">
        <v>1.3029999999999999</v>
      </c>
      <c r="V63" s="158">
        <f>ROUND(E63*U63,2)</f>
        <v>83.15</v>
      </c>
      <c r="W63" s="158"/>
      <c r="X63" s="158" t="s">
        <v>137</v>
      </c>
      <c r="Y63" s="158" t="s">
        <v>138</v>
      </c>
      <c r="Z63" s="148"/>
      <c r="AA63" s="148"/>
      <c r="AB63" s="148"/>
      <c r="AC63" s="148"/>
      <c r="AD63" s="148"/>
      <c r="AE63" s="148"/>
      <c r="AF63" s="148"/>
      <c r="AG63" s="148" t="s">
        <v>139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248" t="s">
        <v>217</v>
      </c>
      <c r="D64" s="249"/>
      <c r="E64" s="249"/>
      <c r="F64" s="249"/>
      <c r="G64" s="249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141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186" t="s">
        <v>218</v>
      </c>
      <c r="D65" s="159"/>
      <c r="E65" s="160">
        <v>60.72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143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2">
      <c r="A66" s="155"/>
      <c r="B66" s="156"/>
      <c r="C66" s="186" t="s">
        <v>219</v>
      </c>
      <c r="D66" s="159"/>
      <c r="E66" s="160">
        <v>3.0960000000000001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143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9">
        <v>18</v>
      </c>
      <c r="B67" s="170" t="s">
        <v>220</v>
      </c>
      <c r="C67" s="185" t="s">
        <v>221</v>
      </c>
      <c r="D67" s="171" t="s">
        <v>181</v>
      </c>
      <c r="E67" s="172">
        <v>2.028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2.5</v>
      </c>
      <c r="O67" s="172">
        <f>ROUND(E67*N67,2)</f>
        <v>5.07</v>
      </c>
      <c r="P67" s="172">
        <v>0</v>
      </c>
      <c r="Q67" s="172">
        <f>ROUND(E67*P67,2)</f>
        <v>0</v>
      </c>
      <c r="R67" s="174" t="s">
        <v>172</v>
      </c>
      <c r="S67" s="174" t="s">
        <v>136</v>
      </c>
      <c r="T67" s="175" t="s">
        <v>136</v>
      </c>
      <c r="U67" s="158">
        <v>1.4490000000000001</v>
      </c>
      <c r="V67" s="158">
        <f>ROUND(E67*U67,2)</f>
        <v>2.94</v>
      </c>
      <c r="W67" s="158"/>
      <c r="X67" s="158" t="s">
        <v>137</v>
      </c>
      <c r="Y67" s="158" t="s">
        <v>138</v>
      </c>
      <c r="Z67" s="148"/>
      <c r="AA67" s="148"/>
      <c r="AB67" s="148"/>
      <c r="AC67" s="148"/>
      <c r="AD67" s="148"/>
      <c r="AE67" s="148"/>
      <c r="AF67" s="148"/>
      <c r="AG67" s="148" t="s">
        <v>139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248" t="s">
        <v>222</v>
      </c>
      <c r="D68" s="249"/>
      <c r="E68" s="249"/>
      <c r="F68" s="249"/>
      <c r="G68" s="249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141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186" t="s">
        <v>223</v>
      </c>
      <c r="D69" s="159"/>
      <c r="E69" s="160">
        <v>2.028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143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9">
        <v>19</v>
      </c>
      <c r="B70" s="170" t="s">
        <v>224</v>
      </c>
      <c r="C70" s="185" t="s">
        <v>225</v>
      </c>
      <c r="D70" s="171" t="s">
        <v>226</v>
      </c>
      <c r="E70" s="172">
        <v>23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2">
        <v>9.0810000000000002E-2</v>
      </c>
      <c r="O70" s="172">
        <f>ROUND(E70*N70,2)</f>
        <v>2.09</v>
      </c>
      <c r="P70" s="172">
        <v>0</v>
      </c>
      <c r="Q70" s="172">
        <f>ROUND(E70*P70,2)</f>
        <v>0</v>
      </c>
      <c r="R70" s="174" t="s">
        <v>172</v>
      </c>
      <c r="S70" s="174" t="s">
        <v>136</v>
      </c>
      <c r="T70" s="175" t="s">
        <v>136</v>
      </c>
      <c r="U70" s="158">
        <v>0.88200000000000001</v>
      </c>
      <c r="V70" s="158">
        <f>ROUND(E70*U70,2)</f>
        <v>20.29</v>
      </c>
      <c r="W70" s="158"/>
      <c r="X70" s="158" t="s">
        <v>137</v>
      </c>
      <c r="Y70" s="158" t="s">
        <v>138</v>
      </c>
      <c r="Z70" s="148"/>
      <c r="AA70" s="148"/>
      <c r="AB70" s="148"/>
      <c r="AC70" s="148"/>
      <c r="AD70" s="148"/>
      <c r="AE70" s="148"/>
      <c r="AF70" s="148"/>
      <c r="AG70" s="148" t="s">
        <v>139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48" t="s">
        <v>227</v>
      </c>
      <c r="D71" s="249"/>
      <c r="E71" s="249"/>
      <c r="F71" s="249"/>
      <c r="G71" s="249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141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259" t="s">
        <v>228</v>
      </c>
      <c r="D72" s="260"/>
      <c r="E72" s="260"/>
      <c r="F72" s="260"/>
      <c r="G72" s="260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150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86" t="s">
        <v>229</v>
      </c>
      <c r="D73" s="159"/>
      <c r="E73" s="160"/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">
      <c r="A74" s="155"/>
      <c r="B74" s="156"/>
      <c r="C74" s="186" t="s">
        <v>230</v>
      </c>
      <c r="D74" s="159"/>
      <c r="E74" s="160">
        <v>4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143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3" x14ac:dyDescent="0.2">
      <c r="A75" s="155"/>
      <c r="B75" s="156"/>
      <c r="C75" s="186" t="s">
        <v>231</v>
      </c>
      <c r="D75" s="159"/>
      <c r="E75" s="160">
        <v>4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86" t="s">
        <v>232</v>
      </c>
      <c r="D76" s="159"/>
      <c r="E76" s="160">
        <v>5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143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3" x14ac:dyDescent="0.2">
      <c r="A77" s="155"/>
      <c r="B77" s="156"/>
      <c r="C77" s="186" t="s">
        <v>233</v>
      </c>
      <c r="D77" s="159"/>
      <c r="E77" s="160">
        <v>5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143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3" x14ac:dyDescent="0.2">
      <c r="A78" s="155"/>
      <c r="B78" s="156"/>
      <c r="C78" s="186" t="s">
        <v>234</v>
      </c>
      <c r="D78" s="159"/>
      <c r="E78" s="160"/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6" t="s">
        <v>235</v>
      </c>
      <c r="D79" s="159"/>
      <c r="E79" s="160">
        <v>1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6" t="s">
        <v>236</v>
      </c>
      <c r="D80" s="159"/>
      <c r="E80" s="160">
        <v>2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143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6" t="s">
        <v>237</v>
      </c>
      <c r="D81" s="159"/>
      <c r="E81" s="160">
        <v>2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143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2" t="s">
        <v>130</v>
      </c>
      <c r="B82" s="163" t="s">
        <v>85</v>
      </c>
      <c r="C82" s="184" t="s">
        <v>86</v>
      </c>
      <c r="D82" s="164"/>
      <c r="E82" s="165"/>
      <c r="F82" s="166"/>
      <c r="G82" s="166">
        <f>SUMIF(AG83:AG106,"&lt;&gt;NOR",G83:G106)</f>
        <v>0</v>
      </c>
      <c r="H82" s="166"/>
      <c r="I82" s="166">
        <f>SUM(I83:I106)</f>
        <v>0</v>
      </c>
      <c r="J82" s="166"/>
      <c r="K82" s="166">
        <f>SUM(K83:K106)</f>
        <v>0</v>
      </c>
      <c r="L82" s="166"/>
      <c r="M82" s="166">
        <f>SUM(M83:M106)</f>
        <v>0</v>
      </c>
      <c r="N82" s="165"/>
      <c r="O82" s="165">
        <f>SUM(O83:O106)</f>
        <v>1283.3599999999999</v>
      </c>
      <c r="P82" s="165"/>
      <c r="Q82" s="165">
        <f>SUM(Q83:Q106)</f>
        <v>0</v>
      </c>
      <c r="R82" s="166"/>
      <c r="S82" s="166"/>
      <c r="T82" s="167"/>
      <c r="U82" s="161"/>
      <c r="V82" s="161">
        <f>SUM(V83:V106)</f>
        <v>154.18</v>
      </c>
      <c r="W82" s="161"/>
      <c r="X82" s="161"/>
      <c r="Y82" s="161"/>
      <c r="AG82" t="s">
        <v>131</v>
      </c>
    </row>
    <row r="83" spans="1:60" outlineLevel="1" x14ac:dyDescent="0.2">
      <c r="A83" s="169">
        <v>20</v>
      </c>
      <c r="B83" s="170" t="s">
        <v>238</v>
      </c>
      <c r="C83" s="185" t="s">
        <v>239</v>
      </c>
      <c r="D83" s="171" t="s">
        <v>134</v>
      </c>
      <c r="E83" s="172">
        <v>857.6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0.30360999999999999</v>
      </c>
      <c r="O83" s="172">
        <f>ROUND(E83*N83,2)</f>
        <v>260.38</v>
      </c>
      <c r="P83" s="172">
        <v>0</v>
      </c>
      <c r="Q83" s="172">
        <f>ROUND(E83*P83,2)</f>
        <v>0</v>
      </c>
      <c r="R83" s="174" t="s">
        <v>159</v>
      </c>
      <c r="S83" s="174" t="s">
        <v>136</v>
      </c>
      <c r="T83" s="175" t="s">
        <v>136</v>
      </c>
      <c r="U83" s="158">
        <v>1.6E-2</v>
      </c>
      <c r="V83" s="158">
        <f>ROUND(E83*U83,2)</f>
        <v>13.72</v>
      </c>
      <c r="W83" s="158"/>
      <c r="X83" s="158" t="s">
        <v>137</v>
      </c>
      <c r="Y83" s="158" t="s">
        <v>138</v>
      </c>
      <c r="Z83" s="148"/>
      <c r="AA83" s="148"/>
      <c r="AB83" s="148"/>
      <c r="AC83" s="148"/>
      <c r="AD83" s="148"/>
      <c r="AE83" s="148"/>
      <c r="AF83" s="148"/>
      <c r="AG83" s="148" t="s">
        <v>156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248" t="s">
        <v>240</v>
      </c>
      <c r="D84" s="249"/>
      <c r="E84" s="249"/>
      <c r="F84" s="249"/>
      <c r="G84" s="249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141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5"/>
      <c r="B85" s="156"/>
      <c r="C85" s="186" t="s">
        <v>241</v>
      </c>
      <c r="D85" s="159"/>
      <c r="E85" s="160">
        <v>857.6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143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9">
        <v>21</v>
      </c>
      <c r="B86" s="170" t="s">
        <v>242</v>
      </c>
      <c r="C86" s="185" t="s">
        <v>243</v>
      </c>
      <c r="D86" s="171" t="s">
        <v>134</v>
      </c>
      <c r="E86" s="172">
        <v>857.6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2">
        <v>0.40481</v>
      </c>
      <c r="O86" s="172">
        <f>ROUND(E86*N86,2)</f>
        <v>347.17</v>
      </c>
      <c r="P86" s="172">
        <v>0</v>
      </c>
      <c r="Q86" s="172">
        <f>ROUND(E86*P86,2)</f>
        <v>0</v>
      </c>
      <c r="R86" s="174" t="s">
        <v>159</v>
      </c>
      <c r="S86" s="174" t="s">
        <v>136</v>
      </c>
      <c r="T86" s="175" t="s">
        <v>136</v>
      </c>
      <c r="U86" s="158">
        <v>1.9E-2</v>
      </c>
      <c r="V86" s="158">
        <f>ROUND(E86*U86,2)</f>
        <v>16.29</v>
      </c>
      <c r="W86" s="158"/>
      <c r="X86" s="158" t="s">
        <v>137</v>
      </c>
      <c r="Y86" s="158" t="s">
        <v>138</v>
      </c>
      <c r="Z86" s="148"/>
      <c r="AA86" s="148"/>
      <c r="AB86" s="148"/>
      <c r="AC86" s="148"/>
      <c r="AD86" s="148"/>
      <c r="AE86" s="148"/>
      <c r="AF86" s="148"/>
      <c r="AG86" s="148" t="s">
        <v>139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5"/>
      <c r="B87" s="156"/>
      <c r="C87" s="248" t="s">
        <v>240</v>
      </c>
      <c r="D87" s="249"/>
      <c r="E87" s="249"/>
      <c r="F87" s="249"/>
      <c r="G87" s="249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141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186" t="s">
        <v>241</v>
      </c>
      <c r="D88" s="159"/>
      <c r="E88" s="160">
        <v>857.6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143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69">
        <v>22</v>
      </c>
      <c r="B89" s="170" t="s">
        <v>244</v>
      </c>
      <c r="C89" s="185" t="s">
        <v>245</v>
      </c>
      <c r="D89" s="171" t="s">
        <v>134</v>
      </c>
      <c r="E89" s="172">
        <v>857.6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2">
        <v>0.21099999999999999</v>
      </c>
      <c r="O89" s="172">
        <f>ROUND(E89*N89,2)</f>
        <v>180.95</v>
      </c>
      <c r="P89" s="172">
        <v>0</v>
      </c>
      <c r="Q89" s="172">
        <f>ROUND(E89*P89,2)</f>
        <v>0</v>
      </c>
      <c r="R89" s="174" t="s">
        <v>159</v>
      </c>
      <c r="S89" s="174" t="s">
        <v>136</v>
      </c>
      <c r="T89" s="175" t="s">
        <v>136</v>
      </c>
      <c r="U89" s="158">
        <v>0.03</v>
      </c>
      <c r="V89" s="158">
        <f>ROUND(E89*U89,2)</f>
        <v>25.73</v>
      </c>
      <c r="W89" s="158"/>
      <c r="X89" s="158" t="s">
        <v>137</v>
      </c>
      <c r="Y89" s="158" t="s">
        <v>138</v>
      </c>
      <c r="Z89" s="148"/>
      <c r="AA89" s="148"/>
      <c r="AB89" s="148"/>
      <c r="AC89" s="148"/>
      <c r="AD89" s="148"/>
      <c r="AE89" s="148"/>
      <c r="AF89" s="148"/>
      <c r="AG89" s="148" t="s">
        <v>139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248" t="s">
        <v>246</v>
      </c>
      <c r="D90" s="249"/>
      <c r="E90" s="249"/>
      <c r="F90" s="249"/>
      <c r="G90" s="249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141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59" t="s">
        <v>247</v>
      </c>
      <c r="D91" s="260"/>
      <c r="E91" s="260"/>
      <c r="F91" s="260"/>
      <c r="G91" s="260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150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3" x14ac:dyDescent="0.2">
      <c r="A92" s="155"/>
      <c r="B92" s="156"/>
      <c r="C92" s="259" t="s">
        <v>248</v>
      </c>
      <c r="D92" s="260"/>
      <c r="E92" s="260"/>
      <c r="F92" s="260"/>
      <c r="G92" s="260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150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186" t="s">
        <v>241</v>
      </c>
      <c r="D93" s="159"/>
      <c r="E93" s="160">
        <v>857.6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143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23</v>
      </c>
      <c r="B94" s="170" t="s">
        <v>249</v>
      </c>
      <c r="C94" s="185" t="s">
        <v>250</v>
      </c>
      <c r="D94" s="171" t="s">
        <v>134</v>
      </c>
      <c r="E94" s="172">
        <v>857.6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2">
        <v>6.5199999999999998E-3</v>
      </c>
      <c r="O94" s="172">
        <f>ROUND(E94*N94,2)</f>
        <v>5.59</v>
      </c>
      <c r="P94" s="172">
        <v>0</v>
      </c>
      <c r="Q94" s="172">
        <f>ROUND(E94*P94,2)</f>
        <v>0</v>
      </c>
      <c r="R94" s="174" t="s">
        <v>159</v>
      </c>
      <c r="S94" s="174" t="s">
        <v>136</v>
      </c>
      <c r="T94" s="175" t="s">
        <v>136</v>
      </c>
      <c r="U94" s="158">
        <v>4.0000000000000001E-3</v>
      </c>
      <c r="V94" s="158">
        <f>ROUND(E94*U94,2)</f>
        <v>3.43</v>
      </c>
      <c r="W94" s="158"/>
      <c r="X94" s="158" t="s">
        <v>137</v>
      </c>
      <c r="Y94" s="158" t="s">
        <v>138</v>
      </c>
      <c r="Z94" s="148"/>
      <c r="AA94" s="148"/>
      <c r="AB94" s="148"/>
      <c r="AC94" s="148"/>
      <c r="AD94" s="148"/>
      <c r="AE94" s="148"/>
      <c r="AF94" s="148"/>
      <c r="AG94" s="148" t="s">
        <v>139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186" t="s">
        <v>241</v>
      </c>
      <c r="D95" s="159"/>
      <c r="E95" s="160">
        <v>857.6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143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24</v>
      </c>
      <c r="B96" s="170" t="s">
        <v>251</v>
      </c>
      <c r="C96" s="185" t="s">
        <v>252</v>
      </c>
      <c r="D96" s="171" t="s">
        <v>134</v>
      </c>
      <c r="E96" s="172">
        <v>1876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2">
        <v>5.0000000000000001E-4</v>
      </c>
      <c r="O96" s="172">
        <f>ROUND(E96*N96,2)</f>
        <v>0.94</v>
      </c>
      <c r="P96" s="172">
        <v>0</v>
      </c>
      <c r="Q96" s="172">
        <f>ROUND(E96*P96,2)</f>
        <v>0</v>
      </c>
      <c r="R96" s="174" t="s">
        <v>159</v>
      </c>
      <c r="S96" s="174" t="s">
        <v>136</v>
      </c>
      <c r="T96" s="175" t="s">
        <v>136</v>
      </c>
      <c r="U96" s="158">
        <v>2E-3</v>
      </c>
      <c r="V96" s="158">
        <f>ROUND(E96*U96,2)</f>
        <v>3.75</v>
      </c>
      <c r="W96" s="158"/>
      <c r="X96" s="158" t="s">
        <v>137</v>
      </c>
      <c r="Y96" s="158" t="s">
        <v>138</v>
      </c>
      <c r="Z96" s="148"/>
      <c r="AA96" s="148"/>
      <c r="AB96" s="148"/>
      <c r="AC96" s="148"/>
      <c r="AD96" s="148"/>
      <c r="AE96" s="148"/>
      <c r="AF96" s="148"/>
      <c r="AG96" s="148" t="s">
        <v>139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248" t="s">
        <v>253</v>
      </c>
      <c r="D97" s="249"/>
      <c r="E97" s="249"/>
      <c r="F97" s="249"/>
      <c r="G97" s="249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141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5"/>
      <c r="B98" s="156"/>
      <c r="C98" s="186" t="s">
        <v>254</v>
      </c>
      <c r="D98" s="159"/>
      <c r="E98" s="160">
        <v>1876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143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69">
        <v>25</v>
      </c>
      <c r="B99" s="170" t="s">
        <v>255</v>
      </c>
      <c r="C99" s="185" t="s">
        <v>256</v>
      </c>
      <c r="D99" s="171" t="s">
        <v>134</v>
      </c>
      <c r="E99" s="172">
        <v>1876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21</v>
      </c>
      <c r="M99" s="174">
        <f>G99*(1+L99/100)</f>
        <v>0</v>
      </c>
      <c r="N99" s="172">
        <v>0.10373</v>
      </c>
      <c r="O99" s="172">
        <f>ROUND(E99*N99,2)</f>
        <v>194.6</v>
      </c>
      <c r="P99" s="172">
        <v>0</v>
      </c>
      <c r="Q99" s="172">
        <f>ROUND(E99*P99,2)</f>
        <v>0</v>
      </c>
      <c r="R99" s="174" t="s">
        <v>159</v>
      </c>
      <c r="S99" s="174" t="s">
        <v>136</v>
      </c>
      <c r="T99" s="175" t="s">
        <v>136</v>
      </c>
      <c r="U99" s="158">
        <v>1.4999999999999999E-2</v>
      </c>
      <c r="V99" s="158">
        <f>ROUND(E99*U99,2)</f>
        <v>28.14</v>
      </c>
      <c r="W99" s="158"/>
      <c r="X99" s="158" t="s">
        <v>137</v>
      </c>
      <c r="Y99" s="158" t="s">
        <v>138</v>
      </c>
      <c r="Z99" s="148"/>
      <c r="AA99" s="148"/>
      <c r="AB99" s="148"/>
      <c r="AC99" s="148"/>
      <c r="AD99" s="148"/>
      <c r="AE99" s="148"/>
      <c r="AF99" s="148"/>
      <c r="AG99" s="148" t="s">
        <v>139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186" t="s">
        <v>254</v>
      </c>
      <c r="D100" s="159"/>
      <c r="E100" s="160">
        <v>1876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69">
        <v>26</v>
      </c>
      <c r="B101" s="170" t="s">
        <v>257</v>
      </c>
      <c r="C101" s="185" t="s">
        <v>258</v>
      </c>
      <c r="D101" s="171" t="s">
        <v>134</v>
      </c>
      <c r="E101" s="172">
        <v>1876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2">
        <v>0.15559000000000001</v>
      </c>
      <c r="O101" s="172">
        <f>ROUND(E101*N101,2)</f>
        <v>291.89</v>
      </c>
      <c r="P101" s="172">
        <v>0</v>
      </c>
      <c r="Q101" s="172">
        <f>ROUND(E101*P101,2)</f>
        <v>0</v>
      </c>
      <c r="R101" s="174" t="s">
        <v>159</v>
      </c>
      <c r="S101" s="174" t="s">
        <v>136</v>
      </c>
      <c r="T101" s="175" t="s">
        <v>136</v>
      </c>
      <c r="U101" s="158">
        <v>0.02</v>
      </c>
      <c r="V101" s="158">
        <f>ROUND(E101*U101,2)</f>
        <v>37.520000000000003</v>
      </c>
      <c r="W101" s="158"/>
      <c r="X101" s="158" t="s">
        <v>137</v>
      </c>
      <c r="Y101" s="158" t="s">
        <v>138</v>
      </c>
      <c r="Z101" s="148"/>
      <c r="AA101" s="148"/>
      <c r="AB101" s="148"/>
      <c r="AC101" s="148"/>
      <c r="AD101" s="148"/>
      <c r="AE101" s="148"/>
      <c r="AF101" s="148"/>
      <c r="AG101" s="148" t="s">
        <v>139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5"/>
      <c r="B102" s="156"/>
      <c r="C102" s="186" t="s">
        <v>254</v>
      </c>
      <c r="D102" s="159"/>
      <c r="E102" s="160">
        <v>1876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143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9">
        <v>27</v>
      </c>
      <c r="B103" s="170" t="s">
        <v>259</v>
      </c>
      <c r="C103" s="185" t="s">
        <v>260</v>
      </c>
      <c r="D103" s="171" t="s">
        <v>167</v>
      </c>
      <c r="E103" s="172">
        <v>512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2">
        <v>3.5999999999999999E-3</v>
      </c>
      <c r="O103" s="172">
        <f>ROUND(E103*N103,2)</f>
        <v>1.84</v>
      </c>
      <c r="P103" s="172">
        <v>0</v>
      </c>
      <c r="Q103" s="172">
        <f>ROUND(E103*P103,2)</f>
        <v>0</v>
      </c>
      <c r="R103" s="174" t="s">
        <v>159</v>
      </c>
      <c r="S103" s="174" t="s">
        <v>136</v>
      </c>
      <c r="T103" s="175" t="s">
        <v>136</v>
      </c>
      <c r="U103" s="158">
        <v>0.05</v>
      </c>
      <c r="V103" s="158">
        <f>ROUND(E103*U103,2)</f>
        <v>25.6</v>
      </c>
      <c r="W103" s="158"/>
      <c r="X103" s="158" t="s">
        <v>137</v>
      </c>
      <c r="Y103" s="158" t="s">
        <v>138</v>
      </c>
      <c r="Z103" s="148"/>
      <c r="AA103" s="148"/>
      <c r="AB103" s="148"/>
      <c r="AC103" s="148"/>
      <c r="AD103" s="148"/>
      <c r="AE103" s="148"/>
      <c r="AF103" s="148"/>
      <c r="AG103" s="148" t="s">
        <v>156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5"/>
      <c r="B104" s="156"/>
      <c r="C104" s="248" t="s">
        <v>261</v>
      </c>
      <c r="D104" s="249"/>
      <c r="E104" s="249"/>
      <c r="F104" s="249"/>
      <c r="G104" s="249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8"/>
      <c r="AA104" s="148"/>
      <c r="AB104" s="148"/>
      <c r="AC104" s="148"/>
      <c r="AD104" s="148"/>
      <c r="AE104" s="148"/>
      <c r="AF104" s="148"/>
      <c r="AG104" s="148" t="s">
        <v>141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259" t="s">
        <v>262</v>
      </c>
      <c r="D105" s="260"/>
      <c r="E105" s="260"/>
      <c r="F105" s="260"/>
      <c r="G105" s="260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150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186" t="s">
        <v>263</v>
      </c>
      <c r="D106" s="159"/>
      <c r="E106" s="160">
        <v>512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143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2" t="s">
        <v>130</v>
      </c>
      <c r="B107" s="163" t="s">
        <v>87</v>
      </c>
      <c r="C107" s="184" t="s">
        <v>88</v>
      </c>
      <c r="D107" s="164"/>
      <c r="E107" s="165"/>
      <c r="F107" s="166"/>
      <c r="G107" s="166">
        <f>SUMIF(AG108:AG114,"&lt;&gt;NOR",G108:G114)</f>
        <v>0</v>
      </c>
      <c r="H107" s="166"/>
      <c r="I107" s="166">
        <f>SUM(I108:I114)</f>
        <v>0</v>
      </c>
      <c r="J107" s="166"/>
      <c r="K107" s="166">
        <f>SUM(K108:K114)</f>
        <v>0</v>
      </c>
      <c r="L107" s="166"/>
      <c r="M107" s="166">
        <f>SUM(M108:M114)</f>
        <v>0</v>
      </c>
      <c r="N107" s="165"/>
      <c r="O107" s="165">
        <f>SUM(O108:O114)</f>
        <v>0.04</v>
      </c>
      <c r="P107" s="165"/>
      <c r="Q107" s="165">
        <f>SUM(Q108:Q114)</f>
        <v>0</v>
      </c>
      <c r="R107" s="166"/>
      <c r="S107" s="166"/>
      <c r="T107" s="167"/>
      <c r="U107" s="161"/>
      <c r="V107" s="161">
        <f>SUM(V108:V114)</f>
        <v>0.96</v>
      </c>
      <c r="W107" s="161"/>
      <c r="X107" s="161"/>
      <c r="Y107" s="161"/>
      <c r="AG107" t="s">
        <v>131</v>
      </c>
    </row>
    <row r="108" spans="1:60" outlineLevel="1" x14ac:dyDescent="0.2">
      <c r="A108" s="169">
        <v>28</v>
      </c>
      <c r="B108" s="170" t="s">
        <v>264</v>
      </c>
      <c r="C108" s="185" t="s">
        <v>265</v>
      </c>
      <c r="D108" s="171" t="s">
        <v>181</v>
      </c>
      <c r="E108" s="172">
        <v>2.028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2">
        <v>0</v>
      </c>
      <c r="O108" s="172">
        <f>ROUND(E108*N108,2)</f>
        <v>0</v>
      </c>
      <c r="P108" s="172">
        <v>0</v>
      </c>
      <c r="Q108" s="172">
        <f>ROUND(E108*P108,2)</f>
        <v>0</v>
      </c>
      <c r="R108" s="174" t="s">
        <v>266</v>
      </c>
      <c r="S108" s="174" t="s">
        <v>136</v>
      </c>
      <c r="T108" s="175" t="s">
        <v>136</v>
      </c>
      <c r="U108" s="158">
        <v>0.20499999999999999</v>
      </c>
      <c r="V108" s="158">
        <f>ROUND(E108*U108,2)</f>
        <v>0.42</v>
      </c>
      <c r="W108" s="158"/>
      <c r="X108" s="158" t="s">
        <v>137</v>
      </c>
      <c r="Y108" s="158" t="s">
        <v>138</v>
      </c>
      <c r="Z108" s="148"/>
      <c r="AA108" s="148"/>
      <c r="AB108" s="148"/>
      <c r="AC108" s="148"/>
      <c r="AD108" s="148"/>
      <c r="AE108" s="148"/>
      <c r="AF108" s="148"/>
      <c r="AG108" s="148" t="s">
        <v>139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5"/>
      <c r="B109" s="156"/>
      <c r="C109" s="248" t="s">
        <v>267</v>
      </c>
      <c r="D109" s="249"/>
      <c r="E109" s="249"/>
      <c r="F109" s="249"/>
      <c r="G109" s="249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141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6" t="s">
        <v>223</v>
      </c>
      <c r="D110" s="159"/>
      <c r="E110" s="160">
        <v>2.028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143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69">
        <v>29</v>
      </c>
      <c r="B111" s="170" t="s">
        <v>268</v>
      </c>
      <c r="C111" s="185" t="s">
        <v>269</v>
      </c>
      <c r="D111" s="171" t="s">
        <v>208</v>
      </c>
      <c r="E111" s="172">
        <v>3.5490000000000001E-2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2">
        <v>1.0800399999999999</v>
      </c>
      <c r="O111" s="172">
        <f>ROUND(E111*N111,2)</f>
        <v>0.04</v>
      </c>
      <c r="P111" s="172">
        <v>0</v>
      </c>
      <c r="Q111" s="172">
        <f>ROUND(E111*P111,2)</f>
        <v>0</v>
      </c>
      <c r="R111" s="174" t="s">
        <v>266</v>
      </c>
      <c r="S111" s="174" t="s">
        <v>136</v>
      </c>
      <c r="T111" s="175" t="s">
        <v>136</v>
      </c>
      <c r="U111" s="158">
        <v>15.231</v>
      </c>
      <c r="V111" s="158">
        <f>ROUND(E111*U111,2)</f>
        <v>0.54</v>
      </c>
      <c r="W111" s="158"/>
      <c r="X111" s="158" t="s">
        <v>137</v>
      </c>
      <c r="Y111" s="158" t="s">
        <v>138</v>
      </c>
      <c r="Z111" s="148"/>
      <c r="AA111" s="148"/>
      <c r="AB111" s="148"/>
      <c r="AC111" s="148"/>
      <c r="AD111" s="148"/>
      <c r="AE111" s="148"/>
      <c r="AF111" s="148"/>
      <c r="AG111" s="148" t="s">
        <v>139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5"/>
      <c r="B112" s="156"/>
      <c r="C112" s="248" t="s">
        <v>270</v>
      </c>
      <c r="D112" s="249"/>
      <c r="E112" s="249"/>
      <c r="F112" s="249"/>
      <c r="G112" s="249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141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5"/>
      <c r="B113" s="156"/>
      <c r="C113" s="186" t="s">
        <v>271</v>
      </c>
      <c r="D113" s="159"/>
      <c r="E113" s="160">
        <v>2.8389999999999999E-2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8"/>
      <c r="AA113" s="148"/>
      <c r="AB113" s="148"/>
      <c r="AC113" s="148"/>
      <c r="AD113" s="148"/>
      <c r="AE113" s="148"/>
      <c r="AF113" s="148"/>
      <c r="AG113" s="148" t="s">
        <v>143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3" x14ac:dyDescent="0.2">
      <c r="A114" s="155"/>
      <c r="B114" s="156"/>
      <c r="C114" s="186" t="s">
        <v>272</v>
      </c>
      <c r="D114" s="159"/>
      <c r="E114" s="160">
        <v>7.1000000000000004E-3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143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162" t="s">
        <v>130</v>
      </c>
      <c r="B115" s="163" t="s">
        <v>89</v>
      </c>
      <c r="C115" s="184" t="s">
        <v>90</v>
      </c>
      <c r="D115" s="164"/>
      <c r="E115" s="165"/>
      <c r="F115" s="166"/>
      <c r="G115" s="166">
        <f>SUMIF(AG116:AG138,"&lt;&gt;NOR",G116:G138)</f>
        <v>0</v>
      </c>
      <c r="H115" s="166"/>
      <c r="I115" s="166">
        <f>SUM(I116:I138)</f>
        <v>0</v>
      </c>
      <c r="J115" s="166"/>
      <c r="K115" s="166">
        <f>SUM(K116:K138)</f>
        <v>0</v>
      </c>
      <c r="L115" s="166"/>
      <c r="M115" s="166">
        <f>SUM(M116:M138)</f>
        <v>0</v>
      </c>
      <c r="N115" s="165"/>
      <c r="O115" s="165">
        <f>SUM(O116:O138)</f>
        <v>45.23</v>
      </c>
      <c r="P115" s="165"/>
      <c r="Q115" s="165">
        <f>SUM(Q116:Q138)</f>
        <v>0</v>
      </c>
      <c r="R115" s="166"/>
      <c r="S115" s="166"/>
      <c r="T115" s="167"/>
      <c r="U115" s="161"/>
      <c r="V115" s="161">
        <f>SUM(V116:V138)</f>
        <v>375.34</v>
      </c>
      <c r="W115" s="161"/>
      <c r="X115" s="161"/>
      <c r="Y115" s="161"/>
      <c r="AG115" t="s">
        <v>131</v>
      </c>
    </row>
    <row r="116" spans="1:60" outlineLevel="1" x14ac:dyDescent="0.2">
      <c r="A116" s="177">
        <v>30</v>
      </c>
      <c r="B116" s="178" t="s">
        <v>273</v>
      </c>
      <c r="C116" s="187" t="s">
        <v>274</v>
      </c>
      <c r="D116" s="179" t="s">
        <v>226</v>
      </c>
      <c r="E116" s="180">
        <v>1</v>
      </c>
      <c r="F116" s="181"/>
      <c r="G116" s="182">
        <f>ROUND(E116*F116,2)</f>
        <v>0</v>
      </c>
      <c r="H116" s="181"/>
      <c r="I116" s="182">
        <f>ROUND(E116*H116,2)</f>
        <v>0</v>
      </c>
      <c r="J116" s="181"/>
      <c r="K116" s="182">
        <f>ROUND(E116*J116,2)</f>
        <v>0</v>
      </c>
      <c r="L116" s="182">
        <v>21</v>
      </c>
      <c r="M116" s="182">
        <f>G116*(1+L116/100)</f>
        <v>0</v>
      </c>
      <c r="N116" s="180">
        <v>5.6999999999999998E-4</v>
      </c>
      <c r="O116" s="180">
        <f>ROUND(E116*N116,2)</f>
        <v>0</v>
      </c>
      <c r="P116" s="180">
        <v>0</v>
      </c>
      <c r="Q116" s="180">
        <f>ROUND(E116*P116,2)</f>
        <v>0</v>
      </c>
      <c r="R116" s="182"/>
      <c r="S116" s="182" t="s">
        <v>147</v>
      </c>
      <c r="T116" s="183" t="s">
        <v>148</v>
      </c>
      <c r="U116" s="158">
        <v>1.93</v>
      </c>
      <c r="V116" s="158">
        <f>ROUND(E116*U116,2)</f>
        <v>1.93</v>
      </c>
      <c r="W116" s="158"/>
      <c r="X116" s="158" t="s">
        <v>137</v>
      </c>
      <c r="Y116" s="158" t="s">
        <v>138</v>
      </c>
      <c r="Z116" s="148"/>
      <c r="AA116" s="148"/>
      <c r="AB116" s="148"/>
      <c r="AC116" s="148"/>
      <c r="AD116" s="148"/>
      <c r="AE116" s="148"/>
      <c r="AF116" s="148"/>
      <c r="AG116" s="148" t="s">
        <v>139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31</v>
      </c>
      <c r="B117" s="170" t="s">
        <v>275</v>
      </c>
      <c r="C117" s="185" t="s">
        <v>276</v>
      </c>
      <c r="D117" s="171" t="s">
        <v>167</v>
      </c>
      <c r="E117" s="172">
        <v>306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2">
        <v>1.0000000000000001E-5</v>
      </c>
      <c r="O117" s="172">
        <f>ROUND(E117*N117,2)</f>
        <v>0</v>
      </c>
      <c r="P117" s="172">
        <v>0</v>
      </c>
      <c r="Q117" s="172">
        <f>ROUND(E117*P117,2)</f>
        <v>0</v>
      </c>
      <c r="R117" s="174" t="s">
        <v>172</v>
      </c>
      <c r="S117" s="174" t="s">
        <v>136</v>
      </c>
      <c r="T117" s="175" t="s">
        <v>136</v>
      </c>
      <c r="U117" s="158">
        <v>9.7000000000000003E-2</v>
      </c>
      <c r="V117" s="158">
        <f>ROUND(E117*U117,2)</f>
        <v>29.68</v>
      </c>
      <c r="W117" s="158"/>
      <c r="X117" s="158" t="s">
        <v>137</v>
      </c>
      <c r="Y117" s="158" t="s">
        <v>138</v>
      </c>
      <c r="Z117" s="148"/>
      <c r="AA117" s="148"/>
      <c r="AB117" s="148"/>
      <c r="AC117" s="148"/>
      <c r="AD117" s="148"/>
      <c r="AE117" s="148"/>
      <c r="AF117" s="148"/>
      <c r="AG117" s="148" t="s">
        <v>139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5"/>
      <c r="B118" s="156"/>
      <c r="C118" s="248" t="s">
        <v>277</v>
      </c>
      <c r="D118" s="249"/>
      <c r="E118" s="249"/>
      <c r="F118" s="249"/>
      <c r="G118" s="249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141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186" t="s">
        <v>174</v>
      </c>
      <c r="D119" s="159"/>
      <c r="E119" s="160">
        <v>6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143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2">
      <c r="A120" s="155"/>
      <c r="B120" s="156"/>
      <c r="C120" s="186" t="s">
        <v>278</v>
      </c>
      <c r="D120" s="159"/>
      <c r="E120" s="160">
        <v>300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143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77">
        <v>32</v>
      </c>
      <c r="B121" s="178" t="s">
        <v>279</v>
      </c>
      <c r="C121" s="187" t="s">
        <v>280</v>
      </c>
      <c r="D121" s="179" t="s">
        <v>167</v>
      </c>
      <c r="E121" s="180">
        <v>310</v>
      </c>
      <c r="F121" s="181"/>
      <c r="G121" s="182">
        <f>ROUND(E121*F121,2)</f>
        <v>0</v>
      </c>
      <c r="H121" s="181"/>
      <c r="I121" s="182">
        <f>ROUND(E121*H121,2)</f>
        <v>0</v>
      </c>
      <c r="J121" s="181"/>
      <c r="K121" s="182">
        <f>ROUND(E121*J121,2)</f>
        <v>0</v>
      </c>
      <c r="L121" s="182">
        <v>21</v>
      </c>
      <c r="M121" s="182">
        <f>G121*(1+L121/100)</f>
        <v>0</v>
      </c>
      <c r="N121" s="180">
        <v>1.3429999999999999E-2</v>
      </c>
      <c r="O121" s="180">
        <f>ROUND(E121*N121,2)</f>
        <v>4.16</v>
      </c>
      <c r="P121" s="180">
        <v>0</v>
      </c>
      <c r="Q121" s="180">
        <f>ROUND(E121*P121,2)</f>
        <v>0</v>
      </c>
      <c r="R121" s="182" t="s">
        <v>281</v>
      </c>
      <c r="S121" s="182" t="s">
        <v>136</v>
      </c>
      <c r="T121" s="183" t="s">
        <v>136</v>
      </c>
      <c r="U121" s="158">
        <v>0</v>
      </c>
      <c r="V121" s="158">
        <f>ROUND(E121*U121,2)</f>
        <v>0</v>
      </c>
      <c r="W121" s="158"/>
      <c r="X121" s="158" t="s">
        <v>282</v>
      </c>
      <c r="Y121" s="158" t="s">
        <v>138</v>
      </c>
      <c r="Z121" s="148"/>
      <c r="AA121" s="148"/>
      <c r="AB121" s="148"/>
      <c r="AC121" s="148"/>
      <c r="AD121" s="148"/>
      <c r="AE121" s="148"/>
      <c r="AF121" s="148"/>
      <c r="AG121" s="148" t="s">
        <v>283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33.75" outlineLevel="1" x14ac:dyDescent="0.2">
      <c r="A122" s="169">
        <v>33</v>
      </c>
      <c r="B122" s="170" t="s">
        <v>284</v>
      </c>
      <c r="C122" s="185" t="s">
        <v>285</v>
      </c>
      <c r="D122" s="171" t="s">
        <v>226</v>
      </c>
      <c r="E122" s="172">
        <v>8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2">
        <v>3.1457999999999999</v>
      </c>
      <c r="O122" s="172">
        <f>ROUND(E122*N122,2)</f>
        <v>25.17</v>
      </c>
      <c r="P122" s="172">
        <v>0</v>
      </c>
      <c r="Q122" s="172">
        <f>ROUND(E122*P122,2)</f>
        <v>0</v>
      </c>
      <c r="R122" s="174" t="s">
        <v>172</v>
      </c>
      <c r="S122" s="174" t="s">
        <v>136</v>
      </c>
      <c r="T122" s="175" t="s">
        <v>136</v>
      </c>
      <c r="U122" s="158">
        <v>21.292000000000002</v>
      </c>
      <c r="V122" s="158">
        <f>ROUND(E122*U122,2)</f>
        <v>170.34</v>
      </c>
      <c r="W122" s="158"/>
      <c r="X122" s="158" t="s">
        <v>137</v>
      </c>
      <c r="Y122" s="158" t="s">
        <v>138</v>
      </c>
      <c r="Z122" s="148"/>
      <c r="AA122" s="148"/>
      <c r="AB122" s="148"/>
      <c r="AC122" s="148"/>
      <c r="AD122" s="148"/>
      <c r="AE122" s="148"/>
      <c r="AF122" s="148"/>
      <c r="AG122" s="148" t="s">
        <v>139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5"/>
      <c r="B123" s="156"/>
      <c r="C123" s="248" t="s">
        <v>286</v>
      </c>
      <c r="D123" s="249"/>
      <c r="E123" s="249"/>
      <c r="F123" s="249"/>
      <c r="G123" s="249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141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9">
        <v>34</v>
      </c>
      <c r="B124" s="170" t="s">
        <v>287</v>
      </c>
      <c r="C124" s="185" t="s">
        <v>288</v>
      </c>
      <c r="D124" s="171" t="s">
        <v>226</v>
      </c>
      <c r="E124" s="172">
        <v>37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0.25296999999999997</v>
      </c>
      <c r="O124" s="172">
        <f>ROUND(E124*N124,2)</f>
        <v>9.36</v>
      </c>
      <c r="P124" s="172">
        <v>0</v>
      </c>
      <c r="Q124" s="172">
        <f>ROUND(E124*P124,2)</f>
        <v>0</v>
      </c>
      <c r="R124" s="174" t="s">
        <v>172</v>
      </c>
      <c r="S124" s="174" t="s">
        <v>136</v>
      </c>
      <c r="T124" s="175" t="s">
        <v>136</v>
      </c>
      <c r="U124" s="158">
        <v>3.024</v>
      </c>
      <c r="V124" s="158">
        <f>ROUND(E124*U124,2)</f>
        <v>111.89</v>
      </c>
      <c r="W124" s="158"/>
      <c r="X124" s="158" t="s">
        <v>137</v>
      </c>
      <c r="Y124" s="158" t="s">
        <v>138</v>
      </c>
      <c r="Z124" s="148"/>
      <c r="AA124" s="148"/>
      <c r="AB124" s="148"/>
      <c r="AC124" s="148"/>
      <c r="AD124" s="148"/>
      <c r="AE124" s="148"/>
      <c r="AF124" s="148"/>
      <c r="AG124" s="148" t="s">
        <v>139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5"/>
      <c r="B125" s="156"/>
      <c r="C125" s="186" t="s">
        <v>229</v>
      </c>
      <c r="D125" s="159"/>
      <c r="E125" s="160"/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143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186" t="s">
        <v>289</v>
      </c>
      <c r="D126" s="159"/>
      <c r="E126" s="160">
        <v>5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143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86" t="s">
        <v>231</v>
      </c>
      <c r="D127" s="159"/>
      <c r="E127" s="160">
        <v>4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186" t="s">
        <v>290</v>
      </c>
      <c r="D128" s="159"/>
      <c r="E128" s="160">
        <v>4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143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2">
      <c r="A129" s="155"/>
      <c r="B129" s="156"/>
      <c r="C129" s="186" t="s">
        <v>291</v>
      </c>
      <c r="D129" s="159"/>
      <c r="E129" s="160">
        <v>4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143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2">
      <c r="A130" s="155"/>
      <c r="B130" s="156"/>
      <c r="C130" s="186" t="s">
        <v>292</v>
      </c>
      <c r="D130" s="159"/>
      <c r="E130" s="160">
        <v>5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143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2">
      <c r="A131" s="155"/>
      <c r="B131" s="156"/>
      <c r="C131" s="186" t="s">
        <v>293</v>
      </c>
      <c r="D131" s="159"/>
      <c r="E131" s="160">
        <v>5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2">
      <c r="A132" s="155"/>
      <c r="B132" s="156"/>
      <c r="C132" s="186" t="s">
        <v>294</v>
      </c>
      <c r="D132" s="159"/>
      <c r="E132" s="160">
        <v>5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143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2">
      <c r="A133" s="155"/>
      <c r="B133" s="156"/>
      <c r="C133" s="186" t="s">
        <v>295</v>
      </c>
      <c r="D133" s="159"/>
      <c r="E133" s="160">
        <v>5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8"/>
      <c r="AA133" s="148"/>
      <c r="AB133" s="148"/>
      <c r="AC133" s="148"/>
      <c r="AD133" s="148"/>
      <c r="AE133" s="148"/>
      <c r="AF133" s="148"/>
      <c r="AG133" s="148" t="s">
        <v>143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69">
        <v>35</v>
      </c>
      <c r="B134" s="170" t="s">
        <v>296</v>
      </c>
      <c r="C134" s="185" t="s">
        <v>297</v>
      </c>
      <c r="D134" s="171" t="s">
        <v>226</v>
      </c>
      <c r="E134" s="172">
        <v>8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2">
        <v>0.16102</v>
      </c>
      <c r="O134" s="172">
        <f>ROUND(E134*N134,2)</f>
        <v>1.29</v>
      </c>
      <c r="P134" s="172">
        <v>0</v>
      </c>
      <c r="Q134" s="172">
        <f>ROUND(E134*P134,2)</f>
        <v>0</v>
      </c>
      <c r="R134" s="174" t="s">
        <v>172</v>
      </c>
      <c r="S134" s="174" t="s">
        <v>136</v>
      </c>
      <c r="T134" s="175" t="s">
        <v>136</v>
      </c>
      <c r="U134" s="158">
        <v>1.694</v>
      </c>
      <c r="V134" s="158">
        <f>ROUND(E134*U134,2)</f>
        <v>13.55</v>
      </c>
      <c r="W134" s="158"/>
      <c r="X134" s="158" t="s">
        <v>137</v>
      </c>
      <c r="Y134" s="158" t="s">
        <v>138</v>
      </c>
      <c r="Z134" s="148"/>
      <c r="AA134" s="148"/>
      <c r="AB134" s="148"/>
      <c r="AC134" s="148"/>
      <c r="AD134" s="148"/>
      <c r="AE134" s="148"/>
      <c r="AF134" s="148"/>
      <c r="AG134" s="148" t="s">
        <v>139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2" x14ac:dyDescent="0.2">
      <c r="A135" s="155"/>
      <c r="B135" s="156"/>
      <c r="C135" s="186" t="s">
        <v>298</v>
      </c>
      <c r="D135" s="159"/>
      <c r="E135" s="160">
        <v>8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143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69">
        <v>36</v>
      </c>
      <c r="B136" s="170" t="s">
        <v>299</v>
      </c>
      <c r="C136" s="185" t="s">
        <v>300</v>
      </c>
      <c r="D136" s="171" t="s">
        <v>226</v>
      </c>
      <c r="E136" s="172">
        <v>1</v>
      </c>
      <c r="F136" s="173"/>
      <c r="G136" s="174">
        <f>ROUND(E136*F136,2)</f>
        <v>0</v>
      </c>
      <c r="H136" s="173"/>
      <c r="I136" s="174">
        <f>ROUND(E136*H136,2)</f>
        <v>0</v>
      </c>
      <c r="J136" s="173"/>
      <c r="K136" s="174">
        <f>ROUND(E136*J136,2)</f>
        <v>0</v>
      </c>
      <c r="L136" s="174">
        <v>21</v>
      </c>
      <c r="M136" s="174">
        <f>G136*(1+L136/100)</f>
        <v>0</v>
      </c>
      <c r="N136" s="172">
        <v>5.2469099999999997</v>
      </c>
      <c r="O136" s="172">
        <f>ROUND(E136*N136,2)</f>
        <v>5.25</v>
      </c>
      <c r="P136" s="172">
        <v>0</v>
      </c>
      <c r="Q136" s="172">
        <f>ROUND(E136*P136,2)</f>
        <v>0</v>
      </c>
      <c r="R136" s="174" t="s">
        <v>172</v>
      </c>
      <c r="S136" s="174" t="s">
        <v>136</v>
      </c>
      <c r="T136" s="175" t="s">
        <v>136</v>
      </c>
      <c r="U136" s="158">
        <v>39.993000000000002</v>
      </c>
      <c r="V136" s="158">
        <f>ROUND(E136*U136,2)</f>
        <v>39.99</v>
      </c>
      <c r="W136" s="158"/>
      <c r="X136" s="158" t="s">
        <v>137</v>
      </c>
      <c r="Y136" s="158" t="s">
        <v>138</v>
      </c>
      <c r="Z136" s="148"/>
      <c r="AA136" s="148"/>
      <c r="AB136" s="148"/>
      <c r="AC136" s="148"/>
      <c r="AD136" s="148"/>
      <c r="AE136" s="148"/>
      <c r="AF136" s="148"/>
      <c r="AG136" s="148" t="s">
        <v>139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2">
      <c r="A137" s="155"/>
      <c r="B137" s="156"/>
      <c r="C137" s="248" t="s">
        <v>301</v>
      </c>
      <c r="D137" s="249"/>
      <c r="E137" s="249"/>
      <c r="F137" s="249"/>
      <c r="G137" s="249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141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76" t="str">
        <f>C137</f>
        <v>z cementu portlandského nebo struskoportlandského výšky vstupu do 0,90 m a základní výšky spadiště 0,60m,</v>
      </c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7">
        <v>37</v>
      </c>
      <c r="B138" s="178" t="s">
        <v>302</v>
      </c>
      <c r="C138" s="187" t="s">
        <v>303</v>
      </c>
      <c r="D138" s="179" t="s">
        <v>167</v>
      </c>
      <c r="E138" s="180">
        <v>306</v>
      </c>
      <c r="F138" s="181"/>
      <c r="G138" s="182">
        <f>ROUND(E138*F138,2)</f>
        <v>0</v>
      </c>
      <c r="H138" s="181"/>
      <c r="I138" s="182">
        <f>ROUND(E138*H138,2)</f>
        <v>0</v>
      </c>
      <c r="J138" s="181"/>
      <c r="K138" s="182">
        <f>ROUND(E138*J138,2)</f>
        <v>0</v>
      </c>
      <c r="L138" s="182">
        <v>21</v>
      </c>
      <c r="M138" s="182">
        <f>G138*(1+L138/100)</f>
        <v>0</v>
      </c>
      <c r="N138" s="180">
        <v>0</v>
      </c>
      <c r="O138" s="180">
        <f>ROUND(E138*N138,2)</f>
        <v>0</v>
      </c>
      <c r="P138" s="180">
        <v>0</v>
      </c>
      <c r="Q138" s="180">
        <f>ROUND(E138*P138,2)</f>
        <v>0</v>
      </c>
      <c r="R138" s="182" t="s">
        <v>172</v>
      </c>
      <c r="S138" s="182" t="s">
        <v>136</v>
      </c>
      <c r="T138" s="183" t="s">
        <v>136</v>
      </c>
      <c r="U138" s="158">
        <v>2.5999999999999999E-2</v>
      </c>
      <c r="V138" s="158">
        <f>ROUND(E138*U138,2)</f>
        <v>7.96</v>
      </c>
      <c r="W138" s="158"/>
      <c r="X138" s="158" t="s">
        <v>137</v>
      </c>
      <c r="Y138" s="158" t="s">
        <v>138</v>
      </c>
      <c r="Z138" s="148"/>
      <c r="AA138" s="148"/>
      <c r="AB138" s="148"/>
      <c r="AC138" s="148"/>
      <c r="AD138" s="148"/>
      <c r="AE138" s="148"/>
      <c r="AF138" s="148"/>
      <c r="AG138" s="148" t="s">
        <v>139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2" t="s">
        <v>130</v>
      </c>
      <c r="B139" s="163" t="s">
        <v>91</v>
      </c>
      <c r="C139" s="184" t="s">
        <v>92</v>
      </c>
      <c r="D139" s="164"/>
      <c r="E139" s="165"/>
      <c r="F139" s="166"/>
      <c r="G139" s="166">
        <f>SUMIF(AG140:AG142,"&lt;&gt;NOR",G140:G142)</f>
        <v>0</v>
      </c>
      <c r="H139" s="166"/>
      <c r="I139" s="166">
        <f>SUM(I140:I142)</f>
        <v>0</v>
      </c>
      <c r="J139" s="166"/>
      <c r="K139" s="166">
        <f>SUM(K140:K142)</f>
        <v>0</v>
      </c>
      <c r="L139" s="166"/>
      <c r="M139" s="166">
        <f>SUM(M140:M142)</f>
        <v>0</v>
      </c>
      <c r="N139" s="165"/>
      <c r="O139" s="165">
        <f>SUM(O140:O142)</f>
        <v>68.3</v>
      </c>
      <c r="P139" s="165"/>
      <c r="Q139" s="165">
        <f>SUM(Q140:Q142)</f>
        <v>0</v>
      </c>
      <c r="R139" s="166"/>
      <c r="S139" s="166"/>
      <c r="T139" s="167"/>
      <c r="U139" s="161"/>
      <c r="V139" s="161">
        <f>SUM(V140:V142)</f>
        <v>86.28</v>
      </c>
      <c r="W139" s="161"/>
      <c r="X139" s="161"/>
      <c r="Y139" s="161"/>
      <c r="AG139" t="s">
        <v>131</v>
      </c>
    </row>
    <row r="140" spans="1:60" ht="33.75" outlineLevel="1" x14ac:dyDescent="0.2">
      <c r="A140" s="169">
        <v>38</v>
      </c>
      <c r="B140" s="170" t="s">
        <v>304</v>
      </c>
      <c r="C140" s="185" t="s">
        <v>305</v>
      </c>
      <c r="D140" s="171" t="s">
        <v>167</v>
      </c>
      <c r="E140" s="172">
        <v>256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2">
        <v>0.26680999999999999</v>
      </c>
      <c r="O140" s="172">
        <f>ROUND(E140*N140,2)</f>
        <v>68.3</v>
      </c>
      <c r="P140" s="172">
        <v>0</v>
      </c>
      <c r="Q140" s="172">
        <f>ROUND(E140*P140,2)</f>
        <v>0</v>
      </c>
      <c r="R140" s="174" t="s">
        <v>159</v>
      </c>
      <c r="S140" s="174" t="s">
        <v>136</v>
      </c>
      <c r="T140" s="175" t="s">
        <v>136</v>
      </c>
      <c r="U140" s="158">
        <v>0.33704000000000001</v>
      </c>
      <c r="V140" s="158">
        <f>ROUND(E140*U140,2)</f>
        <v>86.28</v>
      </c>
      <c r="W140" s="158"/>
      <c r="X140" s="158" t="s">
        <v>137</v>
      </c>
      <c r="Y140" s="158" t="s">
        <v>138</v>
      </c>
      <c r="Z140" s="148"/>
      <c r="AA140" s="148"/>
      <c r="AB140" s="148"/>
      <c r="AC140" s="148"/>
      <c r="AD140" s="148"/>
      <c r="AE140" s="148"/>
      <c r="AF140" s="148"/>
      <c r="AG140" s="148" t="s">
        <v>139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5"/>
      <c r="B141" s="156"/>
      <c r="C141" s="248" t="s">
        <v>306</v>
      </c>
      <c r="D141" s="249"/>
      <c r="E141" s="249"/>
      <c r="F141" s="249"/>
      <c r="G141" s="249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8"/>
      <c r="AA141" s="148"/>
      <c r="AB141" s="148"/>
      <c r="AC141" s="148"/>
      <c r="AD141" s="148"/>
      <c r="AE141" s="148"/>
      <c r="AF141" s="148"/>
      <c r="AG141" s="148" t="s">
        <v>141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2">
      <c r="A142" s="155"/>
      <c r="B142" s="156"/>
      <c r="C142" s="186" t="s">
        <v>169</v>
      </c>
      <c r="D142" s="159"/>
      <c r="E142" s="160">
        <v>256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143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2" t="s">
        <v>130</v>
      </c>
      <c r="B143" s="163" t="s">
        <v>93</v>
      </c>
      <c r="C143" s="184" t="s">
        <v>94</v>
      </c>
      <c r="D143" s="164"/>
      <c r="E143" s="165"/>
      <c r="F143" s="166"/>
      <c r="G143" s="166">
        <f>SUMIF(AG144:AG149,"&lt;&gt;NOR",G144:G149)</f>
        <v>0</v>
      </c>
      <c r="H143" s="166"/>
      <c r="I143" s="166">
        <f>SUM(I144:I149)</f>
        <v>0</v>
      </c>
      <c r="J143" s="166"/>
      <c r="K143" s="166">
        <f>SUM(K144:K149)</f>
        <v>0</v>
      </c>
      <c r="L143" s="166"/>
      <c r="M143" s="166">
        <f>SUM(M144:M149)</f>
        <v>0</v>
      </c>
      <c r="N143" s="165"/>
      <c r="O143" s="165">
        <f>SUM(O144:O149)</f>
        <v>0</v>
      </c>
      <c r="P143" s="165"/>
      <c r="Q143" s="165">
        <f>SUM(Q144:Q149)</f>
        <v>0</v>
      </c>
      <c r="R143" s="166"/>
      <c r="S143" s="166"/>
      <c r="T143" s="167"/>
      <c r="U143" s="161"/>
      <c r="V143" s="161">
        <f>SUM(V144:V149)</f>
        <v>449.95</v>
      </c>
      <c r="W143" s="161"/>
      <c r="X143" s="161"/>
      <c r="Y143" s="161"/>
      <c r="AG143" t="s">
        <v>131</v>
      </c>
    </row>
    <row r="144" spans="1:60" ht="22.5" outlineLevel="1" x14ac:dyDescent="0.2">
      <c r="A144" s="169">
        <v>39</v>
      </c>
      <c r="B144" s="170" t="s">
        <v>307</v>
      </c>
      <c r="C144" s="185" t="s">
        <v>308</v>
      </c>
      <c r="D144" s="171" t="s">
        <v>208</v>
      </c>
      <c r="E144" s="172">
        <v>2127.4403299999999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2">
        <v>0</v>
      </c>
      <c r="O144" s="172">
        <f>ROUND(E144*N144,2)</f>
        <v>0</v>
      </c>
      <c r="P144" s="172">
        <v>0</v>
      </c>
      <c r="Q144" s="172">
        <f>ROUND(E144*P144,2)</f>
        <v>0</v>
      </c>
      <c r="R144" s="174" t="s">
        <v>172</v>
      </c>
      <c r="S144" s="174" t="s">
        <v>136</v>
      </c>
      <c r="T144" s="175" t="s">
        <v>136</v>
      </c>
      <c r="U144" s="158">
        <v>0.21149999999999999</v>
      </c>
      <c r="V144" s="158">
        <f>ROUND(E144*U144,2)</f>
        <v>449.95</v>
      </c>
      <c r="W144" s="158"/>
      <c r="X144" s="158" t="s">
        <v>309</v>
      </c>
      <c r="Y144" s="158" t="s">
        <v>138</v>
      </c>
      <c r="Z144" s="148"/>
      <c r="AA144" s="148"/>
      <c r="AB144" s="148"/>
      <c r="AC144" s="148"/>
      <c r="AD144" s="148"/>
      <c r="AE144" s="148"/>
      <c r="AF144" s="148"/>
      <c r="AG144" s="148" t="s">
        <v>310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5"/>
      <c r="B145" s="156"/>
      <c r="C145" s="248" t="s">
        <v>311</v>
      </c>
      <c r="D145" s="249"/>
      <c r="E145" s="249"/>
      <c r="F145" s="249"/>
      <c r="G145" s="249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141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2">
      <c r="A146" s="155"/>
      <c r="B146" s="156"/>
      <c r="C146" s="259" t="s">
        <v>312</v>
      </c>
      <c r="D146" s="260"/>
      <c r="E146" s="260"/>
      <c r="F146" s="260"/>
      <c r="G146" s="260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150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186" t="s">
        <v>313</v>
      </c>
      <c r="D147" s="159"/>
      <c r="E147" s="160"/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8"/>
      <c r="AA147" s="148"/>
      <c r="AB147" s="148"/>
      <c r="AC147" s="148"/>
      <c r="AD147" s="148"/>
      <c r="AE147" s="148"/>
      <c r="AF147" s="148"/>
      <c r="AG147" s="148" t="s">
        <v>143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2">
      <c r="A148" s="155"/>
      <c r="B148" s="156"/>
      <c r="C148" s="186" t="s">
        <v>314</v>
      </c>
      <c r="D148" s="159"/>
      <c r="E148" s="160"/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143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3" x14ac:dyDescent="0.2">
      <c r="A149" s="155"/>
      <c r="B149" s="156"/>
      <c r="C149" s="186" t="s">
        <v>315</v>
      </c>
      <c r="D149" s="159"/>
      <c r="E149" s="160">
        <v>2127.4403299999999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143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x14ac:dyDescent="0.2">
      <c r="A150" s="162" t="s">
        <v>130</v>
      </c>
      <c r="B150" s="163" t="s">
        <v>97</v>
      </c>
      <c r="C150" s="184" t="s">
        <v>98</v>
      </c>
      <c r="D150" s="164"/>
      <c r="E150" s="165"/>
      <c r="F150" s="166"/>
      <c r="G150" s="166">
        <f>SUMIF(AG151:AG178,"&lt;&gt;NOR",G151:G178)</f>
        <v>0</v>
      </c>
      <c r="H150" s="166"/>
      <c r="I150" s="166">
        <f>SUM(I151:I178)</f>
        <v>0</v>
      </c>
      <c r="J150" s="166"/>
      <c r="K150" s="166">
        <f>SUM(K151:K178)</f>
        <v>0</v>
      </c>
      <c r="L150" s="166"/>
      <c r="M150" s="166">
        <f>SUM(M151:M178)</f>
        <v>0</v>
      </c>
      <c r="N150" s="165"/>
      <c r="O150" s="165">
        <f>SUM(O151:O178)</f>
        <v>0</v>
      </c>
      <c r="P150" s="165"/>
      <c r="Q150" s="165">
        <f>SUM(Q151:Q178)</f>
        <v>0</v>
      </c>
      <c r="R150" s="166"/>
      <c r="S150" s="166"/>
      <c r="T150" s="167"/>
      <c r="U150" s="161"/>
      <c r="V150" s="161">
        <f>SUM(V151:V178)</f>
        <v>7.9</v>
      </c>
      <c r="W150" s="161"/>
      <c r="X150" s="161"/>
      <c r="Y150" s="161"/>
      <c r="AG150" t="s">
        <v>131</v>
      </c>
    </row>
    <row r="151" spans="1:60" ht="22.5" outlineLevel="1" x14ac:dyDescent="0.2">
      <c r="A151" s="169">
        <v>40</v>
      </c>
      <c r="B151" s="170" t="s">
        <v>316</v>
      </c>
      <c r="C151" s="185" t="s">
        <v>207</v>
      </c>
      <c r="D151" s="171" t="s">
        <v>208</v>
      </c>
      <c r="E151" s="172">
        <v>124.3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2">
        <v>0</v>
      </c>
      <c r="O151" s="172">
        <f>ROUND(E151*N151,2)</f>
        <v>0</v>
      </c>
      <c r="P151" s="172">
        <v>0</v>
      </c>
      <c r="Q151" s="172">
        <f>ROUND(E151*P151,2)</f>
        <v>0</v>
      </c>
      <c r="R151" s="174"/>
      <c r="S151" s="174" t="s">
        <v>147</v>
      </c>
      <c r="T151" s="175" t="s">
        <v>148</v>
      </c>
      <c r="U151" s="158">
        <v>0</v>
      </c>
      <c r="V151" s="158">
        <f>ROUND(E151*U151,2)</f>
        <v>0</v>
      </c>
      <c r="W151" s="158"/>
      <c r="X151" s="158" t="s">
        <v>137</v>
      </c>
      <c r="Y151" s="158" t="s">
        <v>138</v>
      </c>
      <c r="Z151" s="148"/>
      <c r="AA151" s="148"/>
      <c r="AB151" s="148"/>
      <c r="AC151" s="148"/>
      <c r="AD151" s="148"/>
      <c r="AE151" s="148"/>
      <c r="AF151" s="148"/>
      <c r="AG151" s="148" t="s">
        <v>156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2">
      <c r="A152" s="155"/>
      <c r="B152" s="156"/>
      <c r="C152" s="257" t="s">
        <v>317</v>
      </c>
      <c r="D152" s="258"/>
      <c r="E152" s="258"/>
      <c r="F152" s="258"/>
      <c r="G152" s="2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150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259" t="s">
        <v>318</v>
      </c>
      <c r="D153" s="260"/>
      <c r="E153" s="260"/>
      <c r="F153" s="260"/>
      <c r="G153" s="260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150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3" x14ac:dyDescent="0.2">
      <c r="A154" s="155"/>
      <c r="B154" s="156"/>
      <c r="C154" s="259" t="s">
        <v>344</v>
      </c>
      <c r="D154" s="260"/>
      <c r="E154" s="260"/>
      <c r="F154" s="260"/>
      <c r="G154" s="260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150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">
      <c r="A155" s="155"/>
      <c r="B155" s="156"/>
      <c r="C155" s="259" t="s">
        <v>346</v>
      </c>
      <c r="D155" s="260"/>
      <c r="E155" s="260"/>
      <c r="F155" s="260"/>
      <c r="G155" s="260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150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76" t="str">
        <f>C155</f>
        <v>Náklad na uložení do recyklačního střediska či na skládku s oprávněním k opětovnému využítí dodaného typu odpadu.</v>
      </c>
      <c r="BB155" s="148"/>
      <c r="BC155" s="148"/>
      <c r="BD155" s="148"/>
      <c r="BE155" s="148"/>
      <c r="BF155" s="148"/>
      <c r="BG155" s="148"/>
      <c r="BH155" s="148"/>
    </row>
    <row r="156" spans="1:60" ht="22.5" outlineLevel="3" x14ac:dyDescent="0.2">
      <c r="A156" s="155"/>
      <c r="B156" s="156"/>
      <c r="C156" s="259" t="s">
        <v>319</v>
      </c>
      <c r="D156" s="260"/>
      <c r="E156" s="260"/>
      <c r="F156" s="260"/>
      <c r="G156" s="260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150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76" t="str">
        <f>C156</f>
        <v>Zhotovitel doloží  platné oprávnění opravňující ho k nakládání s odpady a  dále doloží evidenci odvezeného množství tzv.Průvodku odpadu (s uvedením datumu odvozu, množství-váhy, názvu stavby). Tuto průvodku si odsouhlasí zástupci smluvních stran.</v>
      </c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5"/>
      <c r="B157" s="156"/>
      <c r="C157" s="186" t="s">
        <v>320</v>
      </c>
      <c r="D157" s="159"/>
      <c r="E157" s="160">
        <v>69.12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143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186" t="s">
        <v>321</v>
      </c>
      <c r="D158" s="159"/>
      <c r="E158" s="160">
        <v>55.18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143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69">
        <v>41</v>
      </c>
      <c r="B159" s="170" t="s">
        <v>322</v>
      </c>
      <c r="C159" s="185" t="s">
        <v>323</v>
      </c>
      <c r="D159" s="171" t="s">
        <v>208</v>
      </c>
      <c r="E159" s="172">
        <v>28.5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0</v>
      </c>
      <c r="O159" s="172">
        <f>ROUND(E159*N159,2)</f>
        <v>0</v>
      </c>
      <c r="P159" s="172">
        <v>0</v>
      </c>
      <c r="Q159" s="172">
        <f>ROUND(E159*P159,2)</f>
        <v>0</v>
      </c>
      <c r="R159" s="174"/>
      <c r="S159" s="174" t="s">
        <v>147</v>
      </c>
      <c r="T159" s="175" t="s">
        <v>148</v>
      </c>
      <c r="U159" s="158">
        <v>0</v>
      </c>
      <c r="V159" s="158">
        <f>ROUND(E159*U159,2)</f>
        <v>0</v>
      </c>
      <c r="W159" s="158"/>
      <c r="X159" s="158" t="s">
        <v>137</v>
      </c>
      <c r="Y159" s="158" t="s">
        <v>138</v>
      </c>
      <c r="Z159" s="148"/>
      <c r="AA159" s="148"/>
      <c r="AB159" s="148"/>
      <c r="AC159" s="148"/>
      <c r="AD159" s="148"/>
      <c r="AE159" s="148"/>
      <c r="AF159" s="148"/>
      <c r="AG159" s="148" t="s">
        <v>139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5"/>
      <c r="B160" s="156"/>
      <c r="C160" s="257" t="s">
        <v>344</v>
      </c>
      <c r="D160" s="258"/>
      <c r="E160" s="258"/>
      <c r="F160" s="258"/>
      <c r="G160" s="2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150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ht="33.75" outlineLevel="3" x14ac:dyDescent="0.2">
      <c r="A161" s="155"/>
      <c r="B161" s="156"/>
      <c r="C161" s="259" t="s">
        <v>324</v>
      </c>
      <c r="D161" s="260"/>
      <c r="E161" s="260"/>
      <c r="F161" s="260"/>
      <c r="G161" s="260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150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76" t="str">
        <f>C161</f>
        <v>Náklad na zpracování vytěženého materiálu –  asfaltová směs kvalitativní třídy ZAS-T3 dle vyhlášky č. 283/2023 Sb.. Tato směs bude po vytěžení přenechána zhotoviteli, který zajistí jeho další nakládání v souladu s platnými právními předpisy, zejména zákonem č. 541/2020 Sb., o odpadech</v>
      </c>
      <c r="BB161" s="148"/>
      <c r="BC161" s="148"/>
      <c r="BD161" s="148"/>
      <c r="BE161" s="148"/>
      <c r="BF161" s="148"/>
      <c r="BG161" s="148"/>
      <c r="BH161" s="148"/>
    </row>
    <row r="162" spans="1:60" ht="22.5" outlineLevel="3" x14ac:dyDescent="0.2">
      <c r="A162" s="155"/>
      <c r="B162" s="156"/>
      <c r="C162" s="259" t="s">
        <v>319</v>
      </c>
      <c r="D162" s="260"/>
      <c r="E162" s="260"/>
      <c r="F162" s="260"/>
      <c r="G162" s="260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150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76" t="str">
        <f>C162</f>
        <v>Zhotovitel doloží  platné oprávnění opravňující ho k nakládání s odpady a  dále doloží evidenci odvezeného množství tzv.Průvodku odpadu (s uvedením datumu odvozu, množství-váhy, názvu stavby). Tuto průvodku si odsouhlasí zástupci smluvních stran.</v>
      </c>
      <c r="BB162" s="148"/>
      <c r="BC162" s="148"/>
      <c r="BD162" s="148"/>
      <c r="BE162" s="148"/>
      <c r="BF162" s="148"/>
      <c r="BG162" s="148"/>
      <c r="BH162" s="148"/>
    </row>
    <row r="163" spans="1:60" ht="22.5" outlineLevel="3" x14ac:dyDescent="0.2">
      <c r="A163" s="155"/>
      <c r="B163" s="156"/>
      <c r="C163" s="259" t="s">
        <v>325</v>
      </c>
      <c r="D163" s="260"/>
      <c r="E163" s="260"/>
      <c r="F163" s="260"/>
      <c r="G163" s="260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150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76" t="str">
        <f>C163</f>
        <v>Místo odběru bude v místě provádění díla, Doprava z místa odběru na místo, které si určí zhotovitel je realizována na náklady Zhotovitele, frézovaný asfallt 2,5T/m3</v>
      </c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">
      <c r="A164" s="155"/>
      <c r="B164" s="156"/>
      <c r="C164" s="186" t="s">
        <v>326</v>
      </c>
      <c r="D164" s="159"/>
      <c r="E164" s="160">
        <v>28.5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143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69">
        <v>42</v>
      </c>
      <c r="B165" s="170" t="s">
        <v>327</v>
      </c>
      <c r="C165" s="185" t="s">
        <v>328</v>
      </c>
      <c r="D165" s="171" t="s">
        <v>208</v>
      </c>
      <c r="E165" s="172">
        <v>16.12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2">
        <v>0</v>
      </c>
      <c r="O165" s="172">
        <f>ROUND(E165*N165,2)</f>
        <v>0</v>
      </c>
      <c r="P165" s="172">
        <v>0</v>
      </c>
      <c r="Q165" s="172">
        <f>ROUND(E165*P165,2)</f>
        <v>0</v>
      </c>
      <c r="R165" s="174" t="s">
        <v>329</v>
      </c>
      <c r="S165" s="174" t="s">
        <v>136</v>
      </c>
      <c r="T165" s="175" t="s">
        <v>136</v>
      </c>
      <c r="U165" s="158">
        <v>0.49</v>
      </c>
      <c r="V165" s="158">
        <f>ROUND(E165*U165,2)</f>
        <v>7.9</v>
      </c>
      <c r="W165" s="158"/>
      <c r="X165" s="158" t="s">
        <v>137</v>
      </c>
      <c r="Y165" s="158" t="s">
        <v>138</v>
      </c>
      <c r="Z165" s="148"/>
      <c r="AA165" s="148"/>
      <c r="AB165" s="148"/>
      <c r="AC165" s="148"/>
      <c r="AD165" s="148"/>
      <c r="AE165" s="148"/>
      <c r="AF165" s="148"/>
      <c r="AG165" s="148" t="s">
        <v>156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2">
      <c r="A166" s="155"/>
      <c r="B166" s="156"/>
      <c r="C166" s="257" t="s">
        <v>330</v>
      </c>
      <c r="D166" s="258"/>
      <c r="E166" s="258"/>
      <c r="F166" s="258"/>
      <c r="G166" s="2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8"/>
      <c r="AA166" s="148"/>
      <c r="AB166" s="148"/>
      <c r="AC166" s="148"/>
      <c r="AD166" s="148"/>
      <c r="AE166" s="148"/>
      <c r="AF166" s="148"/>
      <c r="AG166" s="148" t="s">
        <v>150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186" t="s">
        <v>331</v>
      </c>
      <c r="D167" s="159"/>
      <c r="E167" s="160">
        <v>6.12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143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2">
      <c r="A168" s="155"/>
      <c r="B168" s="156"/>
      <c r="C168" s="186" t="s">
        <v>332</v>
      </c>
      <c r="D168" s="159"/>
      <c r="E168" s="160">
        <v>10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143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9">
        <v>43</v>
      </c>
      <c r="B169" s="170" t="s">
        <v>333</v>
      </c>
      <c r="C169" s="185" t="s">
        <v>334</v>
      </c>
      <c r="D169" s="171" t="s">
        <v>208</v>
      </c>
      <c r="E169" s="172">
        <v>306.27999999999997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2">
        <v>0</v>
      </c>
      <c r="O169" s="172">
        <f>ROUND(E169*N169,2)</f>
        <v>0</v>
      </c>
      <c r="P169" s="172">
        <v>0</v>
      </c>
      <c r="Q169" s="172">
        <f>ROUND(E169*P169,2)</f>
        <v>0</v>
      </c>
      <c r="R169" s="174" t="s">
        <v>329</v>
      </c>
      <c r="S169" s="174" t="s">
        <v>136</v>
      </c>
      <c r="T169" s="175" t="s">
        <v>136</v>
      </c>
      <c r="U169" s="158">
        <v>0</v>
      </c>
      <c r="V169" s="158">
        <f>ROUND(E169*U169,2)</f>
        <v>0</v>
      </c>
      <c r="W169" s="158"/>
      <c r="X169" s="158" t="s">
        <v>137</v>
      </c>
      <c r="Y169" s="158" t="s">
        <v>138</v>
      </c>
      <c r="Z169" s="148"/>
      <c r="AA169" s="148"/>
      <c r="AB169" s="148"/>
      <c r="AC169" s="148"/>
      <c r="AD169" s="148"/>
      <c r="AE169" s="148"/>
      <c r="AF169" s="148"/>
      <c r="AG169" s="148" t="s">
        <v>156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2">
      <c r="A170" s="155"/>
      <c r="B170" s="156"/>
      <c r="C170" s="186" t="s">
        <v>335</v>
      </c>
      <c r="D170" s="159"/>
      <c r="E170" s="160">
        <v>306.27999999999997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143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69">
        <v>44</v>
      </c>
      <c r="B171" s="170" t="s">
        <v>336</v>
      </c>
      <c r="C171" s="185" t="s">
        <v>337</v>
      </c>
      <c r="D171" s="171" t="s">
        <v>208</v>
      </c>
      <c r="E171" s="172">
        <v>6.12</v>
      </c>
      <c r="F171" s="173"/>
      <c r="G171" s="174">
        <f>ROUND(E171*F171,2)</f>
        <v>0</v>
      </c>
      <c r="H171" s="173"/>
      <c r="I171" s="174">
        <f>ROUND(E171*H171,2)</f>
        <v>0</v>
      </c>
      <c r="J171" s="173"/>
      <c r="K171" s="174">
        <f>ROUND(E171*J171,2)</f>
        <v>0</v>
      </c>
      <c r="L171" s="174">
        <v>21</v>
      </c>
      <c r="M171" s="174">
        <f>G171*(1+L171/100)</f>
        <v>0</v>
      </c>
      <c r="N171" s="172">
        <v>0</v>
      </c>
      <c r="O171" s="172">
        <f>ROUND(E171*N171,2)</f>
        <v>0</v>
      </c>
      <c r="P171" s="172">
        <v>0</v>
      </c>
      <c r="Q171" s="172">
        <f>ROUND(E171*P171,2)</f>
        <v>0</v>
      </c>
      <c r="R171" s="174" t="s">
        <v>329</v>
      </c>
      <c r="S171" s="174" t="s">
        <v>136</v>
      </c>
      <c r="T171" s="175" t="s">
        <v>136</v>
      </c>
      <c r="U171" s="158">
        <v>0</v>
      </c>
      <c r="V171" s="158">
        <f>ROUND(E171*U171,2)</f>
        <v>0</v>
      </c>
      <c r="W171" s="158"/>
      <c r="X171" s="158" t="s">
        <v>137</v>
      </c>
      <c r="Y171" s="158" t="s">
        <v>138</v>
      </c>
      <c r="Z171" s="148"/>
      <c r="AA171" s="148"/>
      <c r="AB171" s="148"/>
      <c r="AC171" s="148"/>
      <c r="AD171" s="148"/>
      <c r="AE171" s="148"/>
      <c r="AF171" s="148"/>
      <c r="AG171" s="148" t="s">
        <v>139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2">
      <c r="A172" s="155"/>
      <c r="B172" s="156"/>
      <c r="C172" s="257" t="s">
        <v>317</v>
      </c>
      <c r="D172" s="258"/>
      <c r="E172" s="258"/>
      <c r="F172" s="258"/>
      <c r="G172" s="2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8"/>
      <c r="AA172" s="148"/>
      <c r="AB172" s="148"/>
      <c r="AC172" s="148"/>
      <c r="AD172" s="148"/>
      <c r="AE172" s="148"/>
      <c r="AF172" s="148"/>
      <c r="AG172" s="148" t="s">
        <v>150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3" x14ac:dyDescent="0.2">
      <c r="A173" s="155"/>
      <c r="B173" s="156"/>
      <c r="C173" s="259" t="s">
        <v>338</v>
      </c>
      <c r="D173" s="260"/>
      <c r="E173" s="260"/>
      <c r="F173" s="260"/>
      <c r="G173" s="260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150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2">
      <c r="A174" s="155"/>
      <c r="B174" s="156"/>
      <c r="C174" s="186" t="s">
        <v>331</v>
      </c>
      <c r="D174" s="159"/>
      <c r="E174" s="160">
        <v>6.12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143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22.5" outlineLevel="1" x14ac:dyDescent="0.2">
      <c r="A175" s="169">
        <v>45</v>
      </c>
      <c r="B175" s="170" t="s">
        <v>339</v>
      </c>
      <c r="C175" s="185" t="s">
        <v>340</v>
      </c>
      <c r="D175" s="171" t="s">
        <v>208</v>
      </c>
      <c r="E175" s="172">
        <v>10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2">
        <v>0</v>
      </c>
      <c r="O175" s="172">
        <f>ROUND(E175*N175,2)</f>
        <v>0</v>
      </c>
      <c r="P175" s="172">
        <v>0</v>
      </c>
      <c r="Q175" s="172">
        <f>ROUND(E175*P175,2)</f>
        <v>0</v>
      </c>
      <c r="R175" s="174" t="s">
        <v>329</v>
      </c>
      <c r="S175" s="174" t="s">
        <v>136</v>
      </c>
      <c r="T175" s="175" t="s">
        <v>136</v>
      </c>
      <c r="U175" s="158">
        <v>0</v>
      </c>
      <c r="V175" s="158">
        <f>ROUND(E175*U175,2)</f>
        <v>0</v>
      </c>
      <c r="W175" s="158"/>
      <c r="X175" s="158" t="s">
        <v>137</v>
      </c>
      <c r="Y175" s="158" t="s">
        <v>138</v>
      </c>
      <c r="Z175" s="148"/>
      <c r="AA175" s="148"/>
      <c r="AB175" s="148"/>
      <c r="AC175" s="148"/>
      <c r="AD175" s="148"/>
      <c r="AE175" s="148"/>
      <c r="AF175" s="148"/>
      <c r="AG175" s="148" t="s">
        <v>139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2">
      <c r="A176" s="155"/>
      <c r="B176" s="156"/>
      <c r="C176" s="257" t="s">
        <v>317</v>
      </c>
      <c r="D176" s="258"/>
      <c r="E176" s="258"/>
      <c r="F176" s="258"/>
      <c r="G176" s="2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150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2">
      <c r="A177" s="155"/>
      <c r="B177" s="156"/>
      <c r="C177" s="259" t="s">
        <v>341</v>
      </c>
      <c r="D177" s="260"/>
      <c r="E177" s="260"/>
      <c r="F177" s="260"/>
      <c r="G177" s="260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150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2" x14ac:dyDescent="0.2">
      <c r="A178" s="155"/>
      <c r="B178" s="156"/>
      <c r="C178" s="186" t="s">
        <v>342</v>
      </c>
      <c r="D178" s="159"/>
      <c r="E178" s="160">
        <v>10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143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x14ac:dyDescent="0.2">
      <c r="A179" s="3"/>
      <c r="B179" s="4"/>
      <c r="C179" s="188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AE179">
        <v>12</v>
      </c>
      <c r="AF179">
        <v>21</v>
      </c>
      <c r="AG179" t="s">
        <v>116</v>
      </c>
    </row>
    <row r="180" spans="1:60" x14ac:dyDescent="0.2">
      <c r="A180" s="151"/>
      <c r="B180" s="152" t="s">
        <v>29</v>
      </c>
      <c r="C180" s="189"/>
      <c r="D180" s="153"/>
      <c r="E180" s="154"/>
      <c r="F180" s="154"/>
      <c r="G180" s="168">
        <f>G8+G62+G82+G107+G115+G139+G143+G150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E180">
        <f>SUMIF(L7:L178,AE179,G7:G178)</f>
        <v>0</v>
      </c>
      <c r="AF180">
        <f>SUMIF(L7:L178,AF179,G7:G178)</f>
        <v>0</v>
      </c>
      <c r="AG180" t="s">
        <v>343</v>
      </c>
    </row>
    <row r="181" spans="1:60" x14ac:dyDescent="0.2">
      <c r="C181" s="190"/>
      <c r="D181" s="10"/>
      <c r="AG181" t="s">
        <v>347</v>
      </c>
    </row>
    <row r="182" spans="1:60" x14ac:dyDescent="0.2">
      <c r="D182" s="10"/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0F1ATPzMb+CQF3ft6jbDjaUe5/s/2vzqcAVHB3t65FnOb4VPx1EEYJLK8+fiyLbwFRj9c/8h+UzrTdZ6hMEAg==" saltValue="9aPiQAO5Fny27dcH/jvsRg==" spinCount="100000" sheet="1" formatRows="0"/>
  <mergeCells count="58">
    <mergeCell ref="C172:G172"/>
    <mergeCell ref="C173:G173"/>
    <mergeCell ref="C176:G176"/>
    <mergeCell ref="C177:G177"/>
    <mergeCell ref="C156:G156"/>
    <mergeCell ref="C160:G160"/>
    <mergeCell ref="C161:G161"/>
    <mergeCell ref="C162:G162"/>
    <mergeCell ref="C163:G163"/>
    <mergeCell ref="C166:G166"/>
    <mergeCell ref="C155:G155"/>
    <mergeCell ref="C109:G109"/>
    <mergeCell ref="C112:G112"/>
    <mergeCell ref="C118:G118"/>
    <mergeCell ref="C123:G123"/>
    <mergeCell ref="C137:G137"/>
    <mergeCell ref="C141:G141"/>
    <mergeCell ref="C145:G145"/>
    <mergeCell ref="C146:G146"/>
    <mergeCell ref="C152:G152"/>
    <mergeCell ref="C153:G153"/>
    <mergeCell ref="C154:G154"/>
    <mergeCell ref="C105:G105"/>
    <mergeCell ref="C64:G64"/>
    <mergeCell ref="C68:G68"/>
    <mergeCell ref="C71:G71"/>
    <mergeCell ref="C72:G72"/>
    <mergeCell ref="C84:G84"/>
    <mergeCell ref="C87:G87"/>
    <mergeCell ref="C90:G90"/>
    <mergeCell ref="C91:G91"/>
    <mergeCell ref="C92:G92"/>
    <mergeCell ref="C97:G97"/>
    <mergeCell ref="C104:G104"/>
    <mergeCell ref="C59:G59"/>
    <mergeCell ref="C37:G37"/>
    <mergeCell ref="C39:G39"/>
    <mergeCell ref="C43:G43"/>
    <mergeCell ref="C45:G45"/>
    <mergeCell ref="C46:G46"/>
    <mergeCell ref="C50:G50"/>
    <mergeCell ref="C54:G54"/>
    <mergeCell ref="C55:G55"/>
    <mergeCell ref="C56:G56"/>
    <mergeCell ref="C57:G57"/>
    <mergeCell ref="C58:G58"/>
    <mergeCell ref="C33:G33"/>
    <mergeCell ref="A1:G1"/>
    <mergeCell ref="C2:G2"/>
    <mergeCell ref="C3:G3"/>
    <mergeCell ref="C4:G4"/>
    <mergeCell ref="C10:G10"/>
    <mergeCell ref="C13:G13"/>
    <mergeCell ref="C15:G15"/>
    <mergeCell ref="C20:G20"/>
    <mergeCell ref="C23:G23"/>
    <mergeCell ref="C26:G26"/>
    <mergeCell ref="C30:G3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36BF-C8C3-48EA-AF8D-1659C125C65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102</v>
      </c>
      <c r="B1" s="250"/>
      <c r="C1" s="250"/>
      <c r="D1" s="250"/>
      <c r="E1" s="250"/>
      <c r="F1" s="250"/>
      <c r="G1" s="250"/>
      <c r="AG1" t="s">
        <v>103</v>
      </c>
    </row>
    <row r="2" spans="1:60" ht="24.95" customHeight="1" x14ac:dyDescent="0.2">
      <c r="A2" s="140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104</v>
      </c>
    </row>
    <row r="3" spans="1:60" ht="24.95" customHeight="1" x14ac:dyDescent="0.2">
      <c r="A3" s="140" t="s">
        <v>8</v>
      </c>
      <c r="B3" s="48" t="s">
        <v>61</v>
      </c>
      <c r="C3" s="251" t="s">
        <v>62</v>
      </c>
      <c r="D3" s="252"/>
      <c r="E3" s="252"/>
      <c r="F3" s="252"/>
      <c r="G3" s="253"/>
      <c r="AC3" s="121" t="s">
        <v>105</v>
      </c>
      <c r="AG3" t="s">
        <v>106</v>
      </c>
    </row>
    <row r="4" spans="1:60" ht="24.95" customHeight="1" x14ac:dyDescent="0.2">
      <c r="A4" s="141" t="s">
        <v>9</v>
      </c>
      <c r="B4" s="142" t="s">
        <v>60</v>
      </c>
      <c r="C4" s="254" t="s">
        <v>62</v>
      </c>
      <c r="D4" s="255"/>
      <c r="E4" s="255"/>
      <c r="F4" s="255"/>
      <c r="G4" s="256"/>
      <c r="AG4" t="s">
        <v>107</v>
      </c>
    </row>
    <row r="5" spans="1:60" x14ac:dyDescent="0.2">
      <c r="D5" s="10"/>
    </row>
    <row r="6" spans="1:60" ht="38.25" x14ac:dyDescent="0.2">
      <c r="A6" s="144" t="s">
        <v>108</v>
      </c>
      <c r="B6" s="146" t="s">
        <v>109</v>
      </c>
      <c r="C6" s="146" t="s">
        <v>110</v>
      </c>
      <c r="D6" s="145" t="s">
        <v>111</v>
      </c>
      <c r="E6" s="144" t="s">
        <v>112</v>
      </c>
      <c r="F6" s="143" t="s">
        <v>113</v>
      </c>
      <c r="G6" s="144" t="s">
        <v>29</v>
      </c>
      <c r="H6" s="147" t="s">
        <v>30</v>
      </c>
      <c r="I6" s="147" t="s">
        <v>114</v>
      </c>
      <c r="J6" s="147" t="s">
        <v>31</v>
      </c>
      <c r="K6" s="147" t="s">
        <v>115</v>
      </c>
      <c r="L6" s="147" t="s">
        <v>116</v>
      </c>
      <c r="M6" s="147" t="s">
        <v>117</v>
      </c>
      <c r="N6" s="147" t="s">
        <v>118</v>
      </c>
      <c r="O6" s="147" t="s">
        <v>119</v>
      </c>
      <c r="P6" s="147" t="s">
        <v>120</v>
      </c>
      <c r="Q6" s="147" t="s">
        <v>121</v>
      </c>
      <c r="R6" s="147" t="s">
        <v>122</v>
      </c>
      <c r="S6" s="147" t="s">
        <v>123</v>
      </c>
      <c r="T6" s="147" t="s">
        <v>124</v>
      </c>
      <c r="U6" s="147" t="s">
        <v>125</v>
      </c>
      <c r="V6" s="147" t="s">
        <v>126</v>
      </c>
      <c r="W6" s="147" t="s">
        <v>127</v>
      </c>
      <c r="X6" s="147" t="s">
        <v>128</v>
      </c>
      <c r="Y6" s="147" t="s">
        <v>129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130</v>
      </c>
      <c r="B8" s="163" t="s">
        <v>60</v>
      </c>
      <c r="C8" s="184" t="s">
        <v>82</v>
      </c>
      <c r="D8" s="164"/>
      <c r="E8" s="165"/>
      <c r="F8" s="166"/>
      <c r="G8" s="166">
        <f>SUMIF(AG9:AG62,"&lt;&gt;NOR",G9:G62)</f>
        <v>0</v>
      </c>
      <c r="H8" s="166"/>
      <c r="I8" s="166">
        <f>SUM(I9:I62)</f>
        <v>0</v>
      </c>
      <c r="J8" s="166"/>
      <c r="K8" s="166">
        <f>SUM(K9:K62)</f>
        <v>0</v>
      </c>
      <c r="L8" s="166"/>
      <c r="M8" s="166">
        <f>SUM(M9:M62)</f>
        <v>0</v>
      </c>
      <c r="N8" s="165"/>
      <c r="O8" s="165">
        <f>SUM(O9:O62)</f>
        <v>46.88</v>
      </c>
      <c r="P8" s="165"/>
      <c r="Q8" s="165">
        <f>SUM(Q9:Q62)</f>
        <v>144.17000000000002</v>
      </c>
      <c r="R8" s="166"/>
      <c r="S8" s="166"/>
      <c r="T8" s="167"/>
      <c r="U8" s="161"/>
      <c r="V8" s="161">
        <f>SUM(V9:V62)</f>
        <v>311.90000000000003</v>
      </c>
      <c r="W8" s="161"/>
      <c r="X8" s="161"/>
      <c r="Y8" s="161"/>
      <c r="AG8" t="s">
        <v>131</v>
      </c>
    </row>
    <row r="9" spans="1:60" ht="22.5" outlineLevel="1" x14ac:dyDescent="0.2">
      <c r="A9" s="169">
        <v>1</v>
      </c>
      <c r="B9" s="170" t="s">
        <v>348</v>
      </c>
      <c r="C9" s="185" t="s">
        <v>349</v>
      </c>
      <c r="D9" s="171" t="s">
        <v>134</v>
      </c>
      <c r="E9" s="172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0.41699999999999998</v>
      </c>
      <c r="Q9" s="172">
        <f>ROUND(E9*P9,2)</f>
        <v>1.25</v>
      </c>
      <c r="R9" s="174" t="s">
        <v>159</v>
      </c>
      <c r="S9" s="174" t="s">
        <v>136</v>
      </c>
      <c r="T9" s="175" t="s">
        <v>136</v>
      </c>
      <c r="U9" s="158">
        <v>0.13</v>
      </c>
      <c r="V9" s="158">
        <f>ROUND(E9*U9,2)</f>
        <v>0.39</v>
      </c>
      <c r="W9" s="158"/>
      <c r="X9" s="158" t="s">
        <v>137</v>
      </c>
      <c r="Y9" s="158" t="s">
        <v>138</v>
      </c>
      <c r="Z9" s="148"/>
      <c r="AA9" s="148"/>
      <c r="AB9" s="148"/>
      <c r="AC9" s="148"/>
      <c r="AD9" s="148"/>
      <c r="AE9" s="148"/>
      <c r="AF9" s="148"/>
      <c r="AG9" s="148" t="s">
        <v>139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48" t="s">
        <v>350</v>
      </c>
      <c r="D10" s="249"/>
      <c r="E10" s="249"/>
      <c r="F10" s="249"/>
      <c r="G10" s="24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6" t="s">
        <v>351</v>
      </c>
      <c r="D11" s="159"/>
      <c r="E11" s="160">
        <v>3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143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2</v>
      </c>
      <c r="B12" s="170" t="s">
        <v>352</v>
      </c>
      <c r="C12" s="185" t="s">
        <v>353</v>
      </c>
      <c r="D12" s="171" t="s">
        <v>134</v>
      </c>
      <c r="E12" s="172">
        <v>3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0</v>
      </c>
      <c r="O12" s="172">
        <f>ROUND(E12*N12,2)</f>
        <v>0</v>
      </c>
      <c r="P12" s="172">
        <v>0.44</v>
      </c>
      <c r="Q12" s="172">
        <f>ROUND(E12*P12,2)</f>
        <v>1.32</v>
      </c>
      <c r="R12" s="174" t="s">
        <v>159</v>
      </c>
      <c r="S12" s="174" t="s">
        <v>136</v>
      </c>
      <c r="T12" s="175" t="s">
        <v>136</v>
      </c>
      <c r="U12" s="158">
        <v>0.376</v>
      </c>
      <c r="V12" s="158">
        <f>ROUND(E12*U12,2)</f>
        <v>1.1299999999999999</v>
      </c>
      <c r="W12" s="158"/>
      <c r="X12" s="158" t="s">
        <v>137</v>
      </c>
      <c r="Y12" s="158" t="s">
        <v>138</v>
      </c>
      <c r="Z12" s="148"/>
      <c r="AA12" s="148"/>
      <c r="AB12" s="148"/>
      <c r="AC12" s="148"/>
      <c r="AD12" s="148"/>
      <c r="AE12" s="148"/>
      <c r="AF12" s="148"/>
      <c r="AG12" s="148" t="s">
        <v>139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5"/>
      <c r="B13" s="156"/>
      <c r="C13" s="186" t="s">
        <v>351</v>
      </c>
      <c r="D13" s="159"/>
      <c r="E13" s="160">
        <v>3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143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3</v>
      </c>
      <c r="B14" s="170" t="s">
        <v>354</v>
      </c>
      <c r="C14" s="185" t="s">
        <v>355</v>
      </c>
      <c r="D14" s="171" t="s">
        <v>134</v>
      </c>
      <c r="E14" s="172">
        <v>3.6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0.55000000000000004</v>
      </c>
      <c r="Q14" s="172">
        <f>ROUND(E14*P14,2)</f>
        <v>1.98</v>
      </c>
      <c r="R14" s="174" t="s">
        <v>159</v>
      </c>
      <c r="S14" s="174" t="s">
        <v>136</v>
      </c>
      <c r="T14" s="175" t="s">
        <v>136</v>
      </c>
      <c r="U14" s="158">
        <v>0.50149999999999995</v>
      </c>
      <c r="V14" s="158">
        <f>ROUND(E14*U14,2)</f>
        <v>1.81</v>
      </c>
      <c r="W14" s="158"/>
      <c r="X14" s="158" t="s">
        <v>137</v>
      </c>
      <c r="Y14" s="158" t="s">
        <v>138</v>
      </c>
      <c r="Z14" s="148"/>
      <c r="AA14" s="148"/>
      <c r="AB14" s="148"/>
      <c r="AC14" s="148"/>
      <c r="AD14" s="148"/>
      <c r="AE14" s="148"/>
      <c r="AF14" s="148"/>
      <c r="AG14" s="148" t="s">
        <v>139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5"/>
      <c r="B15" s="156"/>
      <c r="C15" s="186" t="s">
        <v>356</v>
      </c>
      <c r="D15" s="159"/>
      <c r="E15" s="160">
        <v>3.6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143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9">
        <v>4</v>
      </c>
      <c r="B16" s="170" t="s">
        <v>357</v>
      </c>
      <c r="C16" s="185" t="s">
        <v>358</v>
      </c>
      <c r="D16" s="171" t="s">
        <v>134</v>
      </c>
      <c r="E16" s="172">
        <v>3.6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0.24</v>
      </c>
      <c r="Q16" s="172">
        <f>ROUND(E16*P16,2)</f>
        <v>0.86</v>
      </c>
      <c r="R16" s="174" t="s">
        <v>159</v>
      </c>
      <c r="S16" s="174" t="s">
        <v>136</v>
      </c>
      <c r="T16" s="175" t="s">
        <v>136</v>
      </c>
      <c r="U16" s="158">
        <v>0.80647999999999997</v>
      </c>
      <c r="V16" s="158">
        <f>ROUND(E16*U16,2)</f>
        <v>2.9</v>
      </c>
      <c r="W16" s="158"/>
      <c r="X16" s="158" t="s">
        <v>137</v>
      </c>
      <c r="Y16" s="158" t="s">
        <v>138</v>
      </c>
      <c r="Z16" s="148"/>
      <c r="AA16" s="148"/>
      <c r="AB16" s="148"/>
      <c r="AC16" s="148"/>
      <c r="AD16" s="148"/>
      <c r="AE16" s="148"/>
      <c r="AF16" s="148"/>
      <c r="AG16" s="148" t="s">
        <v>139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6" t="s">
        <v>356</v>
      </c>
      <c r="D17" s="159"/>
      <c r="E17" s="160">
        <v>3.6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143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5</v>
      </c>
      <c r="B18" s="170" t="s">
        <v>359</v>
      </c>
      <c r="C18" s="185" t="s">
        <v>360</v>
      </c>
      <c r="D18" s="171" t="s">
        <v>167</v>
      </c>
      <c r="E18" s="172">
        <v>4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0</v>
      </c>
      <c r="O18" s="172">
        <f>ROUND(E18*N18,2)</f>
        <v>0</v>
      </c>
      <c r="P18" s="172">
        <v>0.125</v>
      </c>
      <c r="Q18" s="172">
        <f>ROUND(E18*P18,2)</f>
        <v>0.5</v>
      </c>
      <c r="R18" s="174" t="s">
        <v>159</v>
      </c>
      <c r="S18" s="174" t="s">
        <v>136</v>
      </c>
      <c r="T18" s="175" t="s">
        <v>136</v>
      </c>
      <c r="U18" s="158">
        <v>0.08</v>
      </c>
      <c r="V18" s="158">
        <f>ROUND(E18*U18,2)</f>
        <v>0.32</v>
      </c>
      <c r="W18" s="158"/>
      <c r="X18" s="158" t="s">
        <v>137</v>
      </c>
      <c r="Y18" s="158" t="s">
        <v>138</v>
      </c>
      <c r="Z18" s="148"/>
      <c r="AA18" s="148"/>
      <c r="AB18" s="148"/>
      <c r="AC18" s="148"/>
      <c r="AD18" s="148"/>
      <c r="AE18" s="148"/>
      <c r="AF18" s="148"/>
      <c r="AG18" s="148" t="s">
        <v>139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48" t="s">
        <v>168</v>
      </c>
      <c r="D19" s="249"/>
      <c r="E19" s="249"/>
      <c r="F19" s="249"/>
      <c r="G19" s="249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141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6" t="str">
        <f>C19</f>
        <v>s vybouráním lože, s přemístěním hmot na skládku na vzdálenost do 3 m nebo naložením na dopravní prostředek</v>
      </c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186" t="s">
        <v>361</v>
      </c>
      <c r="D20" s="159"/>
      <c r="E20" s="160">
        <v>4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143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9">
        <v>6</v>
      </c>
      <c r="B21" s="170" t="s">
        <v>362</v>
      </c>
      <c r="C21" s="185" t="s">
        <v>363</v>
      </c>
      <c r="D21" s="171" t="s">
        <v>167</v>
      </c>
      <c r="E21" s="172">
        <v>25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0</v>
      </c>
      <c r="O21" s="172">
        <f>ROUND(E21*N21,2)</f>
        <v>0</v>
      </c>
      <c r="P21" s="172">
        <v>0.04</v>
      </c>
      <c r="Q21" s="172">
        <f>ROUND(E21*P21,2)</f>
        <v>1</v>
      </c>
      <c r="R21" s="174" t="s">
        <v>172</v>
      </c>
      <c r="S21" s="174" t="s">
        <v>136</v>
      </c>
      <c r="T21" s="175" t="s">
        <v>136</v>
      </c>
      <c r="U21" s="158">
        <v>0.25</v>
      </c>
      <c r="V21" s="158">
        <f>ROUND(E21*U21,2)</f>
        <v>6.25</v>
      </c>
      <c r="W21" s="158"/>
      <c r="X21" s="158" t="s">
        <v>137</v>
      </c>
      <c r="Y21" s="158" t="s">
        <v>138</v>
      </c>
      <c r="Z21" s="148"/>
      <c r="AA21" s="148"/>
      <c r="AB21" s="148"/>
      <c r="AC21" s="148"/>
      <c r="AD21" s="148"/>
      <c r="AE21" s="148"/>
      <c r="AF21" s="148"/>
      <c r="AG21" s="148" t="s">
        <v>139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48" t="s">
        <v>173</v>
      </c>
      <c r="D22" s="249"/>
      <c r="E22" s="249"/>
      <c r="F22" s="249"/>
      <c r="G22" s="249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141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186" t="s">
        <v>364</v>
      </c>
      <c r="D23" s="159"/>
      <c r="E23" s="160">
        <v>25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143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7</v>
      </c>
      <c r="B24" s="170" t="s">
        <v>170</v>
      </c>
      <c r="C24" s="185" t="s">
        <v>171</v>
      </c>
      <c r="D24" s="171" t="s">
        <v>167</v>
      </c>
      <c r="E24" s="172">
        <v>4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2">
        <v>0</v>
      </c>
      <c r="O24" s="172">
        <f>ROUND(E24*N24,2)</f>
        <v>0</v>
      </c>
      <c r="P24" s="172">
        <v>0.1</v>
      </c>
      <c r="Q24" s="172">
        <f>ROUND(E24*P24,2)</f>
        <v>0.4</v>
      </c>
      <c r="R24" s="174" t="s">
        <v>172</v>
      </c>
      <c r="S24" s="174" t="s">
        <v>136</v>
      </c>
      <c r="T24" s="175" t="s">
        <v>136</v>
      </c>
      <c r="U24" s="158">
        <v>0.41</v>
      </c>
      <c r="V24" s="158">
        <f>ROUND(E24*U24,2)</f>
        <v>1.64</v>
      </c>
      <c r="W24" s="158"/>
      <c r="X24" s="158" t="s">
        <v>137</v>
      </c>
      <c r="Y24" s="158" t="s">
        <v>138</v>
      </c>
      <c r="Z24" s="148"/>
      <c r="AA24" s="148"/>
      <c r="AB24" s="148"/>
      <c r="AC24" s="148"/>
      <c r="AD24" s="148"/>
      <c r="AE24" s="148"/>
      <c r="AF24" s="148"/>
      <c r="AG24" s="148" t="s">
        <v>139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48" t="s">
        <v>173</v>
      </c>
      <c r="D25" s="249"/>
      <c r="E25" s="249"/>
      <c r="F25" s="249"/>
      <c r="G25" s="249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141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86" t="s">
        <v>365</v>
      </c>
      <c r="D26" s="159"/>
      <c r="E26" s="160">
        <v>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143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9">
        <v>8</v>
      </c>
      <c r="B27" s="170" t="s">
        <v>366</v>
      </c>
      <c r="C27" s="185" t="s">
        <v>367</v>
      </c>
      <c r="D27" s="171" t="s">
        <v>167</v>
      </c>
      <c r="E27" s="172">
        <v>296.5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0</v>
      </c>
      <c r="O27" s="172">
        <f>ROUND(E27*N27,2)</f>
        <v>0</v>
      </c>
      <c r="P27" s="172">
        <v>0.17399999999999999</v>
      </c>
      <c r="Q27" s="172">
        <f>ROUND(E27*P27,2)</f>
        <v>51.59</v>
      </c>
      <c r="R27" s="174" t="s">
        <v>172</v>
      </c>
      <c r="S27" s="174" t="s">
        <v>136</v>
      </c>
      <c r="T27" s="175" t="s">
        <v>136</v>
      </c>
      <c r="U27" s="158">
        <v>0.52</v>
      </c>
      <c r="V27" s="158">
        <f>ROUND(E27*U27,2)</f>
        <v>154.18</v>
      </c>
      <c r="W27" s="158"/>
      <c r="X27" s="158" t="s">
        <v>137</v>
      </c>
      <c r="Y27" s="158" t="s">
        <v>138</v>
      </c>
      <c r="Z27" s="148"/>
      <c r="AA27" s="148"/>
      <c r="AB27" s="148"/>
      <c r="AC27" s="148"/>
      <c r="AD27" s="148"/>
      <c r="AE27" s="148"/>
      <c r="AF27" s="148"/>
      <c r="AG27" s="148" t="s">
        <v>139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248" t="s">
        <v>173</v>
      </c>
      <c r="D28" s="249"/>
      <c r="E28" s="249"/>
      <c r="F28" s="249"/>
      <c r="G28" s="249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141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186" t="s">
        <v>368</v>
      </c>
      <c r="D29" s="159"/>
      <c r="E29" s="160">
        <v>296.5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143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9</v>
      </c>
      <c r="B30" s="170" t="s">
        <v>369</v>
      </c>
      <c r="C30" s="185" t="s">
        <v>370</v>
      </c>
      <c r="D30" s="171" t="s">
        <v>167</v>
      </c>
      <c r="E30" s="172">
        <v>6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2">
        <v>0</v>
      </c>
      <c r="O30" s="172">
        <f>ROUND(E30*N30,2)</f>
        <v>0</v>
      </c>
      <c r="P30" s="172">
        <v>0.41599999999999998</v>
      </c>
      <c r="Q30" s="172">
        <f>ROUND(E30*P30,2)</f>
        <v>2.5</v>
      </c>
      <c r="R30" s="174" t="s">
        <v>172</v>
      </c>
      <c r="S30" s="174" t="s">
        <v>136</v>
      </c>
      <c r="T30" s="175" t="s">
        <v>136</v>
      </c>
      <c r="U30" s="158">
        <v>0.48299999999999998</v>
      </c>
      <c r="V30" s="158">
        <f>ROUND(E30*U30,2)</f>
        <v>2.9</v>
      </c>
      <c r="W30" s="158"/>
      <c r="X30" s="158" t="s">
        <v>137</v>
      </c>
      <c r="Y30" s="158" t="s">
        <v>138</v>
      </c>
      <c r="Z30" s="148"/>
      <c r="AA30" s="148"/>
      <c r="AB30" s="148"/>
      <c r="AC30" s="148"/>
      <c r="AD30" s="148"/>
      <c r="AE30" s="148"/>
      <c r="AF30" s="148"/>
      <c r="AG30" s="148" t="s">
        <v>139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248" t="s">
        <v>173</v>
      </c>
      <c r="D31" s="249"/>
      <c r="E31" s="249"/>
      <c r="F31" s="249"/>
      <c r="G31" s="249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141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186" t="s">
        <v>371</v>
      </c>
      <c r="D32" s="159"/>
      <c r="E32" s="160">
        <v>6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10</v>
      </c>
      <c r="B33" s="170" t="s">
        <v>176</v>
      </c>
      <c r="C33" s="185" t="s">
        <v>177</v>
      </c>
      <c r="D33" s="171" t="s">
        <v>167</v>
      </c>
      <c r="E33" s="172">
        <v>48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2">
        <v>0</v>
      </c>
      <c r="O33" s="172">
        <f>ROUND(E33*N33,2)</f>
        <v>0</v>
      </c>
      <c r="P33" s="172">
        <v>1.7243999999999999</v>
      </c>
      <c r="Q33" s="172">
        <f>ROUND(E33*P33,2)</f>
        <v>82.77</v>
      </c>
      <c r="R33" s="174" t="s">
        <v>172</v>
      </c>
      <c r="S33" s="174" t="s">
        <v>136</v>
      </c>
      <c r="T33" s="175" t="s">
        <v>136</v>
      </c>
      <c r="U33" s="158">
        <v>0.61</v>
      </c>
      <c r="V33" s="158">
        <f>ROUND(E33*U33,2)</f>
        <v>29.28</v>
      </c>
      <c r="W33" s="158"/>
      <c r="X33" s="158" t="s">
        <v>137</v>
      </c>
      <c r="Y33" s="158" t="s">
        <v>138</v>
      </c>
      <c r="Z33" s="148"/>
      <c r="AA33" s="148"/>
      <c r="AB33" s="148"/>
      <c r="AC33" s="148"/>
      <c r="AD33" s="148"/>
      <c r="AE33" s="148"/>
      <c r="AF33" s="148"/>
      <c r="AG33" s="148" t="s">
        <v>139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48" t="s">
        <v>173</v>
      </c>
      <c r="D34" s="249"/>
      <c r="E34" s="249"/>
      <c r="F34" s="249"/>
      <c r="G34" s="249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141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186" t="s">
        <v>372</v>
      </c>
      <c r="D35" s="159"/>
      <c r="E35" s="160">
        <v>48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9">
        <v>11</v>
      </c>
      <c r="B36" s="170" t="s">
        <v>373</v>
      </c>
      <c r="C36" s="185" t="s">
        <v>374</v>
      </c>
      <c r="D36" s="171" t="s">
        <v>181</v>
      </c>
      <c r="E36" s="172">
        <v>78.540000000000006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4" t="s">
        <v>135</v>
      </c>
      <c r="S36" s="174" t="s">
        <v>136</v>
      </c>
      <c r="T36" s="175" t="s">
        <v>136</v>
      </c>
      <c r="U36" s="158">
        <v>0.2</v>
      </c>
      <c r="V36" s="158">
        <f>ROUND(E36*U36,2)</f>
        <v>15.71</v>
      </c>
      <c r="W36" s="158"/>
      <c r="X36" s="158" t="s">
        <v>137</v>
      </c>
      <c r="Y36" s="158" t="s">
        <v>138</v>
      </c>
      <c r="Z36" s="148"/>
      <c r="AA36" s="148"/>
      <c r="AB36" s="148"/>
      <c r="AC36" s="148"/>
      <c r="AD36" s="148"/>
      <c r="AE36" s="148"/>
      <c r="AF36" s="148"/>
      <c r="AG36" s="148" t="s">
        <v>139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2" x14ac:dyDescent="0.2">
      <c r="A37" s="155"/>
      <c r="B37" s="156"/>
      <c r="C37" s="248" t="s">
        <v>182</v>
      </c>
      <c r="D37" s="249"/>
      <c r="E37" s="249"/>
      <c r="F37" s="249"/>
      <c r="G37" s="249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141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76" t="str">
        <f>C37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186" t="s">
        <v>375</v>
      </c>
      <c r="D38" s="159"/>
      <c r="E38" s="160"/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143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3" x14ac:dyDescent="0.2">
      <c r="A39" s="155"/>
      <c r="B39" s="156"/>
      <c r="C39" s="186" t="s">
        <v>376</v>
      </c>
      <c r="D39" s="159"/>
      <c r="E39" s="160">
        <v>78.540000000000006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143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12</v>
      </c>
      <c r="B40" s="170" t="s">
        <v>377</v>
      </c>
      <c r="C40" s="185" t="s">
        <v>378</v>
      </c>
      <c r="D40" s="171" t="s">
        <v>181</v>
      </c>
      <c r="E40" s="172">
        <v>78.400000000000006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2">
        <v>0</v>
      </c>
      <c r="O40" s="172">
        <f>ROUND(E40*N40,2)</f>
        <v>0</v>
      </c>
      <c r="P40" s="172">
        <v>0</v>
      </c>
      <c r="Q40" s="172">
        <f>ROUND(E40*P40,2)</f>
        <v>0</v>
      </c>
      <c r="R40" s="174" t="s">
        <v>135</v>
      </c>
      <c r="S40" s="174" t="s">
        <v>136</v>
      </c>
      <c r="T40" s="175" t="s">
        <v>136</v>
      </c>
      <c r="U40" s="158">
        <v>4.3099999999999999E-2</v>
      </c>
      <c r="V40" s="158">
        <f>ROUND(E40*U40,2)</f>
        <v>3.38</v>
      </c>
      <c r="W40" s="158"/>
      <c r="X40" s="158" t="s">
        <v>137</v>
      </c>
      <c r="Y40" s="158" t="s">
        <v>138</v>
      </c>
      <c r="Z40" s="148"/>
      <c r="AA40" s="148"/>
      <c r="AB40" s="148"/>
      <c r="AC40" s="148"/>
      <c r="AD40" s="148"/>
      <c r="AE40" s="148"/>
      <c r="AF40" s="148"/>
      <c r="AG40" s="148" t="s">
        <v>139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33.75" outlineLevel="2" x14ac:dyDescent="0.2">
      <c r="A41" s="155"/>
      <c r="B41" s="156"/>
      <c r="C41" s="248" t="s">
        <v>379</v>
      </c>
      <c r="D41" s="249"/>
      <c r="E41" s="249"/>
      <c r="F41" s="249"/>
      <c r="G41" s="249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141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76" t="str">
        <f>C41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69">
        <v>13</v>
      </c>
      <c r="B42" s="170" t="s">
        <v>380</v>
      </c>
      <c r="C42" s="185" t="s">
        <v>381</v>
      </c>
      <c r="D42" s="171" t="s">
        <v>134</v>
      </c>
      <c r="E42" s="172">
        <v>130.9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2">
        <v>9.7999999999999997E-4</v>
      </c>
      <c r="O42" s="172">
        <f>ROUND(E42*N42,2)</f>
        <v>0.13</v>
      </c>
      <c r="P42" s="172">
        <v>0</v>
      </c>
      <c r="Q42" s="172">
        <f>ROUND(E42*P42,2)</f>
        <v>0</v>
      </c>
      <c r="R42" s="174" t="s">
        <v>135</v>
      </c>
      <c r="S42" s="174" t="s">
        <v>136</v>
      </c>
      <c r="T42" s="175" t="s">
        <v>136</v>
      </c>
      <c r="U42" s="158">
        <v>0.23599999999999999</v>
      </c>
      <c r="V42" s="158">
        <f>ROUND(E42*U42,2)</f>
        <v>30.89</v>
      </c>
      <c r="W42" s="158"/>
      <c r="X42" s="158" t="s">
        <v>137</v>
      </c>
      <c r="Y42" s="158" t="s">
        <v>138</v>
      </c>
      <c r="Z42" s="148"/>
      <c r="AA42" s="148"/>
      <c r="AB42" s="148"/>
      <c r="AC42" s="148"/>
      <c r="AD42" s="148"/>
      <c r="AE42" s="148"/>
      <c r="AF42" s="148"/>
      <c r="AG42" s="148" t="s">
        <v>139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5"/>
      <c r="B43" s="156"/>
      <c r="C43" s="248" t="s">
        <v>189</v>
      </c>
      <c r="D43" s="249"/>
      <c r="E43" s="249"/>
      <c r="F43" s="249"/>
      <c r="G43" s="249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141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186" t="s">
        <v>382</v>
      </c>
      <c r="D44" s="159"/>
      <c r="E44" s="160">
        <v>130.9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143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14</v>
      </c>
      <c r="B45" s="170" t="s">
        <v>383</v>
      </c>
      <c r="C45" s="185" t="s">
        <v>384</v>
      </c>
      <c r="D45" s="171" t="s">
        <v>134</v>
      </c>
      <c r="E45" s="172">
        <v>130.9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4" t="s">
        <v>135</v>
      </c>
      <c r="S45" s="174" t="s">
        <v>136</v>
      </c>
      <c r="T45" s="175" t="s">
        <v>136</v>
      </c>
      <c r="U45" s="158">
        <v>7.0000000000000007E-2</v>
      </c>
      <c r="V45" s="158">
        <f>ROUND(E45*U45,2)</f>
        <v>9.16</v>
      </c>
      <c r="W45" s="158"/>
      <c r="X45" s="158" t="s">
        <v>137</v>
      </c>
      <c r="Y45" s="158" t="s">
        <v>138</v>
      </c>
      <c r="Z45" s="148"/>
      <c r="AA45" s="148"/>
      <c r="AB45" s="148"/>
      <c r="AC45" s="148"/>
      <c r="AD45" s="148"/>
      <c r="AE45" s="148"/>
      <c r="AF45" s="148"/>
      <c r="AG45" s="148" t="s">
        <v>139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48" t="s">
        <v>194</v>
      </c>
      <c r="D46" s="249"/>
      <c r="E46" s="249"/>
      <c r="F46" s="249"/>
      <c r="G46" s="249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141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69">
        <v>15</v>
      </c>
      <c r="B47" s="170" t="s">
        <v>195</v>
      </c>
      <c r="C47" s="185" t="s">
        <v>196</v>
      </c>
      <c r="D47" s="171" t="s">
        <v>181</v>
      </c>
      <c r="E47" s="172">
        <v>41.58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0</v>
      </c>
      <c r="O47" s="172">
        <f>ROUND(E47*N47,2)</f>
        <v>0</v>
      </c>
      <c r="P47" s="172">
        <v>0</v>
      </c>
      <c r="Q47" s="172">
        <f>ROUND(E47*P47,2)</f>
        <v>0</v>
      </c>
      <c r="R47" s="174" t="s">
        <v>135</v>
      </c>
      <c r="S47" s="174" t="s">
        <v>136</v>
      </c>
      <c r="T47" s="175" t="s">
        <v>136</v>
      </c>
      <c r="U47" s="158">
        <v>0.2</v>
      </c>
      <c r="V47" s="158">
        <f>ROUND(E47*U47,2)</f>
        <v>8.32</v>
      </c>
      <c r="W47" s="158"/>
      <c r="X47" s="158" t="s">
        <v>137</v>
      </c>
      <c r="Y47" s="158" t="s">
        <v>138</v>
      </c>
      <c r="Z47" s="148"/>
      <c r="AA47" s="148"/>
      <c r="AB47" s="148"/>
      <c r="AC47" s="148"/>
      <c r="AD47" s="148"/>
      <c r="AE47" s="148"/>
      <c r="AF47" s="148"/>
      <c r="AG47" s="148" t="s">
        <v>139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248" t="s">
        <v>197</v>
      </c>
      <c r="D48" s="249"/>
      <c r="E48" s="249"/>
      <c r="F48" s="249"/>
      <c r="G48" s="249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141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59" t="s">
        <v>198</v>
      </c>
      <c r="D49" s="260"/>
      <c r="E49" s="260"/>
      <c r="F49" s="260"/>
      <c r="G49" s="260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150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186" t="s">
        <v>385</v>
      </c>
      <c r="D50" s="159"/>
      <c r="E50" s="160">
        <v>41.58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143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16</v>
      </c>
      <c r="B51" s="170" t="s">
        <v>201</v>
      </c>
      <c r="C51" s="185" t="s">
        <v>202</v>
      </c>
      <c r="D51" s="171" t="s">
        <v>181</v>
      </c>
      <c r="E51" s="172">
        <v>27.5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2">
        <v>1.7</v>
      </c>
      <c r="O51" s="172">
        <f>ROUND(E51*N51,2)</f>
        <v>46.75</v>
      </c>
      <c r="P51" s="172">
        <v>0</v>
      </c>
      <c r="Q51" s="172">
        <f>ROUND(E51*P51,2)</f>
        <v>0</v>
      </c>
      <c r="R51" s="174" t="s">
        <v>135</v>
      </c>
      <c r="S51" s="174" t="s">
        <v>136</v>
      </c>
      <c r="T51" s="175" t="s">
        <v>136</v>
      </c>
      <c r="U51" s="158">
        <v>1.587</v>
      </c>
      <c r="V51" s="158">
        <f>ROUND(E51*U51,2)</f>
        <v>43.64</v>
      </c>
      <c r="W51" s="158"/>
      <c r="X51" s="158" t="s">
        <v>137</v>
      </c>
      <c r="Y51" s="158" t="s">
        <v>138</v>
      </c>
      <c r="Z51" s="148"/>
      <c r="AA51" s="148"/>
      <c r="AB51" s="148"/>
      <c r="AC51" s="148"/>
      <c r="AD51" s="148"/>
      <c r="AE51" s="148"/>
      <c r="AF51" s="148"/>
      <c r="AG51" s="148" t="s">
        <v>139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2" x14ac:dyDescent="0.2">
      <c r="A52" s="155"/>
      <c r="B52" s="156"/>
      <c r="C52" s="248" t="s">
        <v>203</v>
      </c>
      <c r="D52" s="249"/>
      <c r="E52" s="249"/>
      <c r="F52" s="249"/>
      <c r="G52" s="249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141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76" t="str">
        <f>C52</f>
        <v>sypaninou z vhodných hornin tř. 1 - 4 nebo materiálem připraveným podél výkopu ve vzdálenosti do 3 m od jeho kraje, pro jakoukoliv hloubku výkopu a jakoukoliv míru zhutnění,</v>
      </c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186" t="s">
        <v>386</v>
      </c>
      <c r="D53" s="159"/>
      <c r="E53" s="160">
        <v>27.5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143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69">
        <v>17</v>
      </c>
      <c r="B54" s="170" t="s">
        <v>206</v>
      </c>
      <c r="C54" s="185" t="s">
        <v>207</v>
      </c>
      <c r="D54" s="171" t="s">
        <v>208</v>
      </c>
      <c r="E54" s="172">
        <v>71.295000000000002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2">
        <v>0</v>
      </c>
      <c r="O54" s="172">
        <f>ROUND(E54*N54,2)</f>
        <v>0</v>
      </c>
      <c r="P54" s="172">
        <v>0</v>
      </c>
      <c r="Q54" s="172">
        <f>ROUND(E54*P54,2)</f>
        <v>0</v>
      </c>
      <c r="R54" s="174"/>
      <c r="S54" s="174" t="s">
        <v>147</v>
      </c>
      <c r="T54" s="175" t="s">
        <v>148</v>
      </c>
      <c r="U54" s="158">
        <v>0</v>
      </c>
      <c r="V54" s="158">
        <f>ROUND(E54*U54,2)</f>
        <v>0</v>
      </c>
      <c r="W54" s="158"/>
      <c r="X54" s="158" t="s">
        <v>137</v>
      </c>
      <c r="Y54" s="158" t="s">
        <v>138</v>
      </c>
      <c r="Z54" s="148"/>
      <c r="AA54" s="148"/>
      <c r="AB54" s="148"/>
      <c r="AC54" s="148"/>
      <c r="AD54" s="148"/>
      <c r="AE54" s="148"/>
      <c r="AF54" s="148"/>
      <c r="AG54" s="148" t="s">
        <v>139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257" t="s">
        <v>317</v>
      </c>
      <c r="D55" s="258"/>
      <c r="E55" s="258"/>
      <c r="F55" s="258"/>
      <c r="G55" s="2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150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3" x14ac:dyDescent="0.2">
      <c r="A56" s="155"/>
      <c r="B56" s="156"/>
      <c r="C56" s="259" t="s">
        <v>210</v>
      </c>
      <c r="D56" s="260"/>
      <c r="E56" s="260"/>
      <c r="F56" s="260"/>
      <c r="G56" s="260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150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">
      <c r="A57" s="155"/>
      <c r="B57" s="156"/>
      <c r="C57" s="259" t="s">
        <v>211</v>
      </c>
      <c r="D57" s="260"/>
      <c r="E57" s="260"/>
      <c r="F57" s="260"/>
      <c r="G57" s="260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150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3" x14ac:dyDescent="0.2">
      <c r="A58" s="155"/>
      <c r="B58" s="156"/>
      <c r="C58" s="259" t="s">
        <v>344</v>
      </c>
      <c r="D58" s="260"/>
      <c r="E58" s="260"/>
      <c r="F58" s="260"/>
      <c r="G58" s="260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150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3" x14ac:dyDescent="0.2">
      <c r="A59" s="155"/>
      <c r="B59" s="156"/>
      <c r="C59" s="259" t="s">
        <v>345</v>
      </c>
      <c r="D59" s="260"/>
      <c r="E59" s="260"/>
      <c r="F59" s="260"/>
      <c r="G59" s="260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150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76" t="str">
        <f>C59</f>
        <v>Náklad na uložení do recyklačního střediska či na skládku s oprávněním k opětovnému využití dodaného typu odpadu.</v>
      </c>
      <c r="BB59" s="148"/>
      <c r="BC59" s="148"/>
      <c r="BD59" s="148"/>
      <c r="BE59" s="148"/>
      <c r="BF59" s="148"/>
      <c r="BG59" s="148"/>
      <c r="BH59" s="148"/>
    </row>
    <row r="60" spans="1:60" ht="22.5" outlineLevel="3" x14ac:dyDescent="0.2">
      <c r="A60" s="155"/>
      <c r="B60" s="156"/>
      <c r="C60" s="259" t="s">
        <v>212</v>
      </c>
      <c r="D60" s="260"/>
      <c r="E60" s="260"/>
      <c r="F60" s="260"/>
      <c r="G60" s="260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150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76" t="str">
        <f>C60</f>
        <v>Zhotovitel doloží  platné oprávnění opravňující ho k nakládání s odpady. Dále předloží doklady o uložení tzv. Průvodku odpadu (s uvedením SPZ, množství-váhy, názvu odpadu, místo dalšího využití odpadu). Tuto průvodu odsouhlasí zástupci smluvních stran.</v>
      </c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186" t="s">
        <v>387</v>
      </c>
      <c r="D61" s="159"/>
      <c r="E61" s="160">
        <v>66.474000000000004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143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">
      <c r="A62" s="155"/>
      <c r="B62" s="156"/>
      <c r="C62" s="186" t="s">
        <v>388</v>
      </c>
      <c r="D62" s="159"/>
      <c r="E62" s="160">
        <v>4.8209999999999997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143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62" t="s">
        <v>130</v>
      </c>
      <c r="B63" s="163" t="s">
        <v>83</v>
      </c>
      <c r="C63" s="184" t="s">
        <v>84</v>
      </c>
      <c r="D63" s="164"/>
      <c r="E63" s="165"/>
      <c r="F63" s="166"/>
      <c r="G63" s="166">
        <f>SUMIF(AG64:AG81,"&lt;&gt;NOR",G64:G81)</f>
        <v>0</v>
      </c>
      <c r="H63" s="166"/>
      <c r="I63" s="166">
        <f>SUM(I64:I81)</f>
        <v>0</v>
      </c>
      <c r="J63" s="166"/>
      <c r="K63" s="166">
        <f>SUM(K64:K81)</f>
        <v>0</v>
      </c>
      <c r="L63" s="166"/>
      <c r="M63" s="166">
        <f>SUM(M64:M81)</f>
        <v>0</v>
      </c>
      <c r="N63" s="165"/>
      <c r="O63" s="165">
        <f>SUM(O64:O81)</f>
        <v>15.39</v>
      </c>
      <c r="P63" s="165"/>
      <c r="Q63" s="165">
        <f>SUM(Q64:Q81)</f>
        <v>0</v>
      </c>
      <c r="R63" s="166"/>
      <c r="S63" s="166"/>
      <c r="T63" s="167"/>
      <c r="U63" s="161"/>
      <c r="V63" s="161">
        <f>SUM(V64:V81)</f>
        <v>32.769999999999996</v>
      </c>
      <c r="W63" s="161"/>
      <c r="X63" s="161"/>
      <c r="Y63" s="161"/>
      <c r="AG63" t="s">
        <v>131</v>
      </c>
    </row>
    <row r="64" spans="1:60" outlineLevel="1" x14ac:dyDescent="0.2">
      <c r="A64" s="169">
        <v>18</v>
      </c>
      <c r="B64" s="170" t="s">
        <v>215</v>
      </c>
      <c r="C64" s="185" t="s">
        <v>216</v>
      </c>
      <c r="D64" s="171" t="s">
        <v>181</v>
      </c>
      <c r="E64" s="172">
        <v>4.62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2">
        <v>1.7034</v>
      </c>
      <c r="O64" s="172">
        <f>ROUND(E64*N64,2)</f>
        <v>7.87</v>
      </c>
      <c r="P64" s="172">
        <v>0</v>
      </c>
      <c r="Q64" s="172">
        <f>ROUND(E64*P64,2)</f>
        <v>0</v>
      </c>
      <c r="R64" s="174" t="s">
        <v>172</v>
      </c>
      <c r="S64" s="174" t="s">
        <v>136</v>
      </c>
      <c r="T64" s="175" t="s">
        <v>136</v>
      </c>
      <c r="U64" s="158">
        <v>1.3029999999999999</v>
      </c>
      <c r="V64" s="158">
        <f>ROUND(E64*U64,2)</f>
        <v>6.02</v>
      </c>
      <c r="W64" s="158"/>
      <c r="X64" s="158" t="s">
        <v>137</v>
      </c>
      <c r="Y64" s="158" t="s">
        <v>138</v>
      </c>
      <c r="Z64" s="148"/>
      <c r="AA64" s="148"/>
      <c r="AB64" s="148"/>
      <c r="AC64" s="148"/>
      <c r="AD64" s="148"/>
      <c r="AE64" s="148"/>
      <c r="AF64" s="148"/>
      <c r="AG64" s="148" t="s">
        <v>139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48" t="s">
        <v>217</v>
      </c>
      <c r="D65" s="249"/>
      <c r="E65" s="249"/>
      <c r="F65" s="249"/>
      <c r="G65" s="249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141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186" t="s">
        <v>389</v>
      </c>
      <c r="D66" s="159"/>
      <c r="E66" s="160">
        <v>4.62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143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9">
        <v>19</v>
      </c>
      <c r="B67" s="170" t="s">
        <v>220</v>
      </c>
      <c r="C67" s="185" t="s">
        <v>221</v>
      </c>
      <c r="D67" s="171" t="s">
        <v>181</v>
      </c>
      <c r="E67" s="172">
        <v>2.028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2.5</v>
      </c>
      <c r="O67" s="172">
        <f>ROUND(E67*N67,2)</f>
        <v>5.07</v>
      </c>
      <c r="P67" s="172">
        <v>0</v>
      </c>
      <c r="Q67" s="172">
        <f>ROUND(E67*P67,2)</f>
        <v>0</v>
      </c>
      <c r="R67" s="174" t="s">
        <v>172</v>
      </c>
      <c r="S67" s="174" t="s">
        <v>136</v>
      </c>
      <c r="T67" s="175" t="s">
        <v>136</v>
      </c>
      <c r="U67" s="158">
        <v>1.4490000000000001</v>
      </c>
      <c r="V67" s="158">
        <f>ROUND(E67*U67,2)</f>
        <v>2.94</v>
      </c>
      <c r="W67" s="158"/>
      <c r="X67" s="158" t="s">
        <v>137</v>
      </c>
      <c r="Y67" s="158" t="s">
        <v>138</v>
      </c>
      <c r="Z67" s="148"/>
      <c r="AA67" s="148"/>
      <c r="AB67" s="148"/>
      <c r="AC67" s="148"/>
      <c r="AD67" s="148"/>
      <c r="AE67" s="148"/>
      <c r="AF67" s="148"/>
      <c r="AG67" s="148" t="s">
        <v>139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248" t="s">
        <v>222</v>
      </c>
      <c r="D68" s="249"/>
      <c r="E68" s="249"/>
      <c r="F68" s="249"/>
      <c r="G68" s="249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141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186" t="s">
        <v>223</v>
      </c>
      <c r="D69" s="159"/>
      <c r="E69" s="160">
        <v>2.028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143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9">
        <v>20</v>
      </c>
      <c r="B70" s="170" t="s">
        <v>224</v>
      </c>
      <c r="C70" s="185" t="s">
        <v>225</v>
      </c>
      <c r="D70" s="171" t="s">
        <v>226</v>
      </c>
      <c r="E70" s="172">
        <v>27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2">
        <v>9.0810000000000002E-2</v>
      </c>
      <c r="O70" s="172">
        <f>ROUND(E70*N70,2)</f>
        <v>2.4500000000000002</v>
      </c>
      <c r="P70" s="172">
        <v>0</v>
      </c>
      <c r="Q70" s="172">
        <f>ROUND(E70*P70,2)</f>
        <v>0</v>
      </c>
      <c r="R70" s="174" t="s">
        <v>172</v>
      </c>
      <c r="S70" s="174" t="s">
        <v>136</v>
      </c>
      <c r="T70" s="175" t="s">
        <v>136</v>
      </c>
      <c r="U70" s="158">
        <v>0.88200000000000001</v>
      </c>
      <c r="V70" s="158">
        <f>ROUND(E70*U70,2)</f>
        <v>23.81</v>
      </c>
      <c r="W70" s="158"/>
      <c r="X70" s="158" t="s">
        <v>137</v>
      </c>
      <c r="Y70" s="158" t="s">
        <v>138</v>
      </c>
      <c r="Z70" s="148"/>
      <c r="AA70" s="148"/>
      <c r="AB70" s="148"/>
      <c r="AC70" s="148"/>
      <c r="AD70" s="148"/>
      <c r="AE70" s="148"/>
      <c r="AF70" s="148"/>
      <c r="AG70" s="148" t="s">
        <v>139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48" t="s">
        <v>227</v>
      </c>
      <c r="D71" s="249"/>
      <c r="E71" s="249"/>
      <c r="F71" s="249"/>
      <c r="G71" s="249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141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259" t="s">
        <v>228</v>
      </c>
      <c r="D72" s="260"/>
      <c r="E72" s="260"/>
      <c r="F72" s="260"/>
      <c r="G72" s="260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150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86" t="s">
        <v>390</v>
      </c>
      <c r="D73" s="159"/>
      <c r="E73" s="160"/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">
      <c r="A74" s="155"/>
      <c r="B74" s="156"/>
      <c r="C74" s="186" t="s">
        <v>391</v>
      </c>
      <c r="D74" s="159"/>
      <c r="E74" s="160">
        <v>3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143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3" x14ac:dyDescent="0.2">
      <c r="A75" s="155"/>
      <c r="B75" s="156"/>
      <c r="C75" s="186" t="s">
        <v>392</v>
      </c>
      <c r="D75" s="159"/>
      <c r="E75" s="160">
        <v>5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86" t="s">
        <v>393</v>
      </c>
      <c r="D76" s="159"/>
      <c r="E76" s="160">
        <v>6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143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3" x14ac:dyDescent="0.2">
      <c r="A77" s="155"/>
      <c r="B77" s="156"/>
      <c r="C77" s="186" t="s">
        <v>394</v>
      </c>
      <c r="D77" s="159"/>
      <c r="E77" s="160">
        <v>1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143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3" x14ac:dyDescent="0.2">
      <c r="A78" s="155"/>
      <c r="B78" s="156"/>
      <c r="C78" s="186" t="s">
        <v>395</v>
      </c>
      <c r="D78" s="159"/>
      <c r="E78" s="160">
        <v>2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6" t="s">
        <v>396</v>
      </c>
      <c r="D79" s="159"/>
      <c r="E79" s="160">
        <v>3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6" t="s">
        <v>397</v>
      </c>
      <c r="D80" s="159"/>
      <c r="E80" s="160">
        <v>3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143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186" t="s">
        <v>398</v>
      </c>
      <c r="D81" s="159"/>
      <c r="E81" s="160">
        <v>4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143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2" t="s">
        <v>130</v>
      </c>
      <c r="B82" s="163" t="s">
        <v>85</v>
      </c>
      <c r="C82" s="184" t="s">
        <v>86</v>
      </c>
      <c r="D82" s="164"/>
      <c r="E82" s="165"/>
      <c r="F82" s="166"/>
      <c r="G82" s="166">
        <f>SUMIF(AG83:AG99,"&lt;&gt;NOR",G83:G99)</f>
        <v>0</v>
      </c>
      <c r="H82" s="166"/>
      <c r="I82" s="166">
        <f>SUM(I83:I99)</f>
        <v>0</v>
      </c>
      <c r="J82" s="166"/>
      <c r="K82" s="166">
        <f>SUM(K83:K99)</f>
        <v>0</v>
      </c>
      <c r="L82" s="166"/>
      <c r="M82" s="166">
        <f>SUM(M83:M99)</f>
        <v>0</v>
      </c>
      <c r="N82" s="165"/>
      <c r="O82" s="165">
        <f>SUM(O83:O99)</f>
        <v>5.4499999999999993</v>
      </c>
      <c r="P82" s="165"/>
      <c r="Q82" s="165">
        <f>SUM(Q83:Q99)</f>
        <v>0</v>
      </c>
      <c r="R82" s="166"/>
      <c r="S82" s="166"/>
      <c r="T82" s="167"/>
      <c r="U82" s="161"/>
      <c r="V82" s="161">
        <f>SUM(V83:V99)</f>
        <v>4.5200000000000005</v>
      </c>
      <c r="W82" s="161"/>
      <c r="X82" s="161"/>
      <c r="Y82" s="161"/>
      <c r="AG82" t="s">
        <v>131</v>
      </c>
    </row>
    <row r="83" spans="1:60" ht="22.5" outlineLevel="1" x14ac:dyDescent="0.2">
      <c r="A83" s="169">
        <v>21</v>
      </c>
      <c r="B83" s="170" t="s">
        <v>399</v>
      </c>
      <c r="C83" s="185" t="s">
        <v>400</v>
      </c>
      <c r="D83" s="171" t="s">
        <v>134</v>
      </c>
      <c r="E83" s="172">
        <v>3.6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0.57499999999999996</v>
      </c>
      <c r="O83" s="172">
        <f>ROUND(E83*N83,2)</f>
        <v>2.0699999999999998</v>
      </c>
      <c r="P83" s="172">
        <v>0</v>
      </c>
      <c r="Q83" s="172">
        <f>ROUND(E83*P83,2)</f>
        <v>0</v>
      </c>
      <c r="R83" s="174" t="s">
        <v>159</v>
      </c>
      <c r="S83" s="174" t="s">
        <v>136</v>
      </c>
      <c r="T83" s="175" t="s">
        <v>136</v>
      </c>
      <c r="U83" s="158">
        <v>2.7E-2</v>
      </c>
      <c r="V83" s="158">
        <f>ROUND(E83*U83,2)</f>
        <v>0.1</v>
      </c>
      <c r="W83" s="158"/>
      <c r="X83" s="158" t="s">
        <v>137</v>
      </c>
      <c r="Y83" s="158" t="s">
        <v>138</v>
      </c>
      <c r="Z83" s="148"/>
      <c r="AA83" s="148"/>
      <c r="AB83" s="148"/>
      <c r="AC83" s="148"/>
      <c r="AD83" s="148"/>
      <c r="AE83" s="148"/>
      <c r="AF83" s="148"/>
      <c r="AG83" s="148" t="s">
        <v>139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86" t="s">
        <v>356</v>
      </c>
      <c r="D84" s="159"/>
      <c r="E84" s="160">
        <v>3.6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143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22</v>
      </c>
      <c r="B85" s="170" t="s">
        <v>401</v>
      </c>
      <c r="C85" s="185" t="s">
        <v>402</v>
      </c>
      <c r="D85" s="171" t="s">
        <v>134</v>
      </c>
      <c r="E85" s="172">
        <v>3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2">
        <v>0.38041999999999998</v>
      </c>
      <c r="O85" s="172">
        <f>ROUND(E85*N85,2)</f>
        <v>1.1399999999999999</v>
      </c>
      <c r="P85" s="172">
        <v>0</v>
      </c>
      <c r="Q85" s="172">
        <f>ROUND(E85*P85,2)</f>
        <v>0</v>
      </c>
      <c r="R85" s="174" t="s">
        <v>159</v>
      </c>
      <c r="S85" s="174" t="s">
        <v>136</v>
      </c>
      <c r="T85" s="175" t="s">
        <v>136</v>
      </c>
      <c r="U85" s="158">
        <v>0.151</v>
      </c>
      <c r="V85" s="158">
        <f>ROUND(E85*U85,2)</f>
        <v>0.45</v>
      </c>
      <c r="W85" s="158"/>
      <c r="X85" s="158" t="s">
        <v>137</v>
      </c>
      <c r="Y85" s="158" t="s">
        <v>138</v>
      </c>
      <c r="Z85" s="148"/>
      <c r="AA85" s="148"/>
      <c r="AB85" s="148"/>
      <c r="AC85" s="148"/>
      <c r="AD85" s="148"/>
      <c r="AE85" s="148"/>
      <c r="AF85" s="148"/>
      <c r="AG85" s="148" t="s">
        <v>139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186" t="s">
        <v>351</v>
      </c>
      <c r="D86" s="159"/>
      <c r="E86" s="160">
        <v>3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143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23</v>
      </c>
      <c r="B87" s="170" t="s">
        <v>403</v>
      </c>
      <c r="C87" s="185" t="s">
        <v>404</v>
      </c>
      <c r="D87" s="171" t="s">
        <v>134</v>
      </c>
      <c r="E87" s="172">
        <v>3.6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2">
        <v>0.35865000000000002</v>
      </c>
      <c r="O87" s="172">
        <f>ROUND(E87*N87,2)</f>
        <v>1.29</v>
      </c>
      <c r="P87" s="172">
        <v>0</v>
      </c>
      <c r="Q87" s="172">
        <f>ROUND(E87*P87,2)</f>
        <v>0</v>
      </c>
      <c r="R87" s="174" t="s">
        <v>159</v>
      </c>
      <c r="S87" s="174" t="s">
        <v>136</v>
      </c>
      <c r="T87" s="175" t="s">
        <v>136</v>
      </c>
      <c r="U87" s="158">
        <v>0.08</v>
      </c>
      <c r="V87" s="158">
        <f>ROUND(E87*U87,2)</f>
        <v>0.28999999999999998</v>
      </c>
      <c r="W87" s="158"/>
      <c r="X87" s="158" t="s">
        <v>137</v>
      </c>
      <c r="Y87" s="158" t="s">
        <v>138</v>
      </c>
      <c r="Z87" s="148"/>
      <c r="AA87" s="148"/>
      <c r="AB87" s="148"/>
      <c r="AC87" s="148"/>
      <c r="AD87" s="148"/>
      <c r="AE87" s="148"/>
      <c r="AF87" s="148"/>
      <c r="AG87" s="148" t="s">
        <v>139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257" t="s">
        <v>405</v>
      </c>
      <c r="D88" s="258"/>
      <c r="E88" s="258"/>
      <c r="F88" s="258"/>
      <c r="G88" s="2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150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2">
      <c r="A89" s="155"/>
      <c r="B89" s="156"/>
      <c r="C89" s="186" t="s">
        <v>356</v>
      </c>
      <c r="D89" s="159"/>
      <c r="E89" s="160">
        <v>3.6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143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24</v>
      </c>
      <c r="B90" s="170" t="s">
        <v>264</v>
      </c>
      <c r="C90" s="185" t="s">
        <v>265</v>
      </c>
      <c r="D90" s="171" t="s">
        <v>181</v>
      </c>
      <c r="E90" s="172">
        <v>0.54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4" t="s">
        <v>266</v>
      </c>
      <c r="S90" s="174" t="s">
        <v>136</v>
      </c>
      <c r="T90" s="175" t="s">
        <v>136</v>
      </c>
      <c r="U90" s="158">
        <v>0.20499999999999999</v>
      </c>
      <c r="V90" s="158">
        <f>ROUND(E90*U90,2)</f>
        <v>0.11</v>
      </c>
      <c r="W90" s="158"/>
      <c r="X90" s="158" t="s">
        <v>137</v>
      </c>
      <c r="Y90" s="158" t="s">
        <v>138</v>
      </c>
      <c r="Z90" s="148"/>
      <c r="AA90" s="148"/>
      <c r="AB90" s="148"/>
      <c r="AC90" s="148"/>
      <c r="AD90" s="148"/>
      <c r="AE90" s="148"/>
      <c r="AF90" s="148"/>
      <c r="AG90" s="148" t="s">
        <v>139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48" t="s">
        <v>267</v>
      </c>
      <c r="D91" s="249"/>
      <c r="E91" s="249"/>
      <c r="F91" s="249"/>
      <c r="G91" s="249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141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5"/>
      <c r="B92" s="156"/>
      <c r="C92" s="186" t="s">
        <v>406</v>
      </c>
      <c r="D92" s="159"/>
      <c r="E92" s="160">
        <v>0.54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143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69">
        <v>25</v>
      </c>
      <c r="B93" s="170" t="s">
        <v>268</v>
      </c>
      <c r="C93" s="185" t="s">
        <v>269</v>
      </c>
      <c r="D93" s="171" t="s">
        <v>208</v>
      </c>
      <c r="E93" s="172">
        <v>9.4500000000000001E-3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1.0800399999999999</v>
      </c>
      <c r="O93" s="172">
        <f>ROUND(E93*N93,2)</f>
        <v>0.01</v>
      </c>
      <c r="P93" s="172">
        <v>0</v>
      </c>
      <c r="Q93" s="172">
        <f>ROUND(E93*P93,2)</f>
        <v>0</v>
      </c>
      <c r="R93" s="174" t="s">
        <v>266</v>
      </c>
      <c r="S93" s="174" t="s">
        <v>136</v>
      </c>
      <c r="T93" s="175" t="s">
        <v>136</v>
      </c>
      <c r="U93" s="158">
        <v>15.231</v>
      </c>
      <c r="V93" s="158">
        <f>ROUND(E93*U93,2)</f>
        <v>0.14000000000000001</v>
      </c>
      <c r="W93" s="158"/>
      <c r="X93" s="158" t="s">
        <v>137</v>
      </c>
      <c r="Y93" s="158" t="s">
        <v>138</v>
      </c>
      <c r="Z93" s="148"/>
      <c r="AA93" s="148"/>
      <c r="AB93" s="148"/>
      <c r="AC93" s="148"/>
      <c r="AD93" s="148"/>
      <c r="AE93" s="148"/>
      <c r="AF93" s="148"/>
      <c r="AG93" s="148" t="s">
        <v>139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5"/>
      <c r="B94" s="156"/>
      <c r="C94" s="248" t="s">
        <v>270</v>
      </c>
      <c r="D94" s="249"/>
      <c r="E94" s="249"/>
      <c r="F94" s="249"/>
      <c r="G94" s="249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141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186" t="s">
        <v>407</v>
      </c>
      <c r="D95" s="159"/>
      <c r="E95" s="160">
        <v>0.01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143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186" t="s">
        <v>408</v>
      </c>
      <c r="D96" s="159"/>
      <c r="E96" s="160"/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143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9">
        <v>26</v>
      </c>
      <c r="B97" s="170" t="s">
        <v>409</v>
      </c>
      <c r="C97" s="185" t="s">
        <v>410</v>
      </c>
      <c r="D97" s="171" t="s">
        <v>134</v>
      </c>
      <c r="E97" s="172">
        <v>3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21</v>
      </c>
      <c r="M97" s="174">
        <f>G97*(1+L97/100)</f>
        <v>0</v>
      </c>
      <c r="N97" s="172">
        <v>0.31387999999999999</v>
      </c>
      <c r="O97" s="172">
        <f>ROUND(E97*N97,2)</f>
        <v>0.94</v>
      </c>
      <c r="P97" s="172">
        <v>0</v>
      </c>
      <c r="Q97" s="172">
        <f>ROUND(E97*P97,2)</f>
        <v>0</v>
      </c>
      <c r="R97" s="174" t="s">
        <v>159</v>
      </c>
      <c r="S97" s="174" t="s">
        <v>136</v>
      </c>
      <c r="T97" s="175" t="s">
        <v>136</v>
      </c>
      <c r="U97" s="158">
        <v>1.1439999999999999</v>
      </c>
      <c r="V97" s="158">
        <f>ROUND(E97*U97,2)</f>
        <v>3.43</v>
      </c>
      <c r="W97" s="158"/>
      <c r="X97" s="158" t="s">
        <v>137</v>
      </c>
      <c r="Y97" s="158" t="s">
        <v>138</v>
      </c>
      <c r="Z97" s="148"/>
      <c r="AA97" s="148"/>
      <c r="AB97" s="148"/>
      <c r="AC97" s="148"/>
      <c r="AD97" s="148"/>
      <c r="AE97" s="148"/>
      <c r="AF97" s="148"/>
      <c r="AG97" s="148" t="s">
        <v>139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5"/>
      <c r="B98" s="156"/>
      <c r="C98" s="248" t="s">
        <v>411</v>
      </c>
      <c r="D98" s="249"/>
      <c r="E98" s="249"/>
      <c r="F98" s="249"/>
      <c r="G98" s="249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141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76" t="str">
        <f>C98</f>
        <v>s provedením lože do 50 mm, s vyplněním spár, s dvojím beraněním a se smetením přebytečného materiálu na krajnici</v>
      </c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5"/>
      <c r="B99" s="156"/>
      <c r="C99" s="186" t="s">
        <v>351</v>
      </c>
      <c r="D99" s="159"/>
      <c r="E99" s="160">
        <v>3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143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x14ac:dyDescent="0.2">
      <c r="A100" s="162" t="s">
        <v>130</v>
      </c>
      <c r="B100" s="163" t="s">
        <v>87</v>
      </c>
      <c r="C100" s="184" t="s">
        <v>88</v>
      </c>
      <c r="D100" s="164"/>
      <c r="E100" s="165"/>
      <c r="F100" s="166"/>
      <c r="G100" s="166">
        <f>SUMIF(AG101:AG107,"&lt;&gt;NOR",G101:G107)</f>
        <v>0</v>
      </c>
      <c r="H100" s="166"/>
      <c r="I100" s="166">
        <f>SUM(I101:I107)</f>
        <v>0</v>
      </c>
      <c r="J100" s="166"/>
      <c r="K100" s="166">
        <f>SUM(K101:K107)</f>
        <v>0</v>
      </c>
      <c r="L100" s="166"/>
      <c r="M100" s="166">
        <f>SUM(M101:M107)</f>
        <v>0</v>
      </c>
      <c r="N100" s="165"/>
      <c r="O100" s="165">
        <f>SUM(O101:O107)</f>
        <v>0.04</v>
      </c>
      <c r="P100" s="165"/>
      <c r="Q100" s="165">
        <f>SUM(Q101:Q107)</f>
        <v>0</v>
      </c>
      <c r="R100" s="166"/>
      <c r="S100" s="166"/>
      <c r="T100" s="167"/>
      <c r="U100" s="161"/>
      <c r="V100" s="161">
        <f>SUM(V101:V107)</f>
        <v>0.96</v>
      </c>
      <c r="W100" s="161"/>
      <c r="X100" s="161"/>
      <c r="Y100" s="161"/>
      <c r="AG100" t="s">
        <v>131</v>
      </c>
    </row>
    <row r="101" spans="1:60" outlineLevel="1" x14ac:dyDescent="0.2">
      <c r="A101" s="169">
        <v>27</v>
      </c>
      <c r="B101" s="170" t="s">
        <v>264</v>
      </c>
      <c r="C101" s="185" t="s">
        <v>265</v>
      </c>
      <c r="D101" s="171" t="s">
        <v>181</v>
      </c>
      <c r="E101" s="172">
        <v>2.028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2">
        <v>0</v>
      </c>
      <c r="O101" s="172">
        <f>ROUND(E101*N101,2)</f>
        <v>0</v>
      </c>
      <c r="P101" s="172">
        <v>0</v>
      </c>
      <c r="Q101" s="172">
        <f>ROUND(E101*P101,2)</f>
        <v>0</v>
      </c>
      <c r="R101" s="174" t="s">
        <v>266</v>
      </c>
      <c r="S101" s="174" t="s">
        <v>136</v>
      </c>
      <c r="T101" s="175" t="s">
        <v>136</v>
      </c>
      <c r="U101" s="158">
        <v>0.20499999999999999</v>
      </c>
      <c r="V101" s="158">
        <f>ROUND(E101*U101,2)</f>
        <v>0.42</v>
      </c>
      <c r="W101" s="158"/>
      <c r="X101" s="158" t="s">
        <v>137</v>
      </c>
      <c r="Y101" s="158" t="s">
        <v>138</v>
      </c>
      <c r="Z101" s="148"/>
      <c r="AA101" s="148"/>
      <c r="AB101" s="148"/>
      <c r="AC101" s="148"/>
      <c r="AD101" s="148"/>
      <c r="AE101" s="148"/>
      <c r="AF101" s="148"/>
      <c r="AG101" s="148" t="s">
        <v>139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5"/>
      <c r="B102" s="156"/>
      <c r="C102" s="248" t="s">
        <v>267</v>
      </c>
      <c r="D102" s="249"/>
      <c r="E102" s="249"/>
      <c r="F102" s="249"/>
      <c r="G102" s="249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141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5"/>
      <c r="B103" s="156"/>
      <c r="C103" s="186" t="s">
        <v>223</v>
      </c>
      <c r="D103" s="159"/>
      <c r="E103" s="160">
        <v>2.028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143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69">
        <v>28</v>
      </c>
      <c r="B104" s="170" t="s">
        <v>268</v>
      </c>
      <c r="C104" s="185" t="s">
        <v>269</v>
      </c>
      <c r="D104" s="171" t="s">
        <v>208</v>
      </c>
      <c r="E104" s="172">
        <v>3.5490000000000001E-2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2">
        <v>1.0800399999999999</v>
      </c>
      <c r="O104" s="172">
        <f>ROUND(E104*N104,2)</f>
        <v>0.04</v>
      </c>
      <c r="P104" s="172">
        <v>0</v>
      </c>
      <c r="Q104" s="172">
        <f>ROUND(E104*P104,2)</f>
        <v>0</v>
      </c>
      <c r="R104" s="174" t="s">
        <v>266</v>
      </c>
      <c r="S104" s="174" t="s">
        <v>136</v>
      </c>
      <c r="T104" s="175" t="s">
        <v>136</v>
      </c>
      <c r="U104" s="158">
        <v>15.231</v>
      </c>
      <c r="V104" s="158">
        <f>ROUND(E104*U104,2)</f>
        <v>0.54</v>
      </c>
      <c r="W104" s="158"/>
      <c r="X104" s="158" t="s">
        <v>137</v>
      </c>
      <c r="Y104" s="158" t="s">
        <v>138</v>
      </c>
      <c r="Z104" s="148"/>
      <c r="AA104" s="148"/>
      <c r="AB104" s="148"/>
      <c r="AC104" s="148"/>
      <c r="AD104" s="148"/>
      <c r="AE104" s="148"/>
      <c r="AF104" s="148"/>
      <c r="AG104" s="148" t="s">
        <v>139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5"/>
      <c r="B105" s="156"/>
      <c r="C105" s="248" t="s">
        <v>270</v>
      </c>
      <c r="D105" s="249"/>
      <c r="E105" s="249"/>
      <c r="F105" s="249"/>
      <c r="G105" s="249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141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186" t="s">
        <v>271</v>
      </c>
      <c r="D106" s="159"/>
      <c r="E106" s="160">
        <v>2.8389999999999999E-2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143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3" x14ac:dyDescent="0.2">
      <c r="A107" s="155"/>
      <c r="B107" s="156"/>
      <c r="C107" s="186" t="s">
        <v>272</v>
      </c>
      <c r="D107" s="159"/>
      <c r="E107" s="160">
        <v>7.1000000000000004E-3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x14ac:dyDescent="0.2">
      <c r="A108" s="162" t="s">
        <v>130</v>
      </c>
      <c r="B108" s="163" t="s">
        <v>89</v>
      </c>
      <c r="C108" s="184" t="s">
        <v>90</v>
      </c>
      <c r="D108" s="164"/>
      <c r="E108" s="165"/>
      <c r="F108" s="166"/>
      <c r="G108" s="166">
        <f>SUMIF(AG109:AG142,"&lt;&gt;NOR",G109:G142)</f>
        <v>0</v>
      </c>
      <c r="H108" s="166"/>
      <c r="I108" s="166">
        <f>SUM(I109:I142)</f>
        <v>0</v>
      </c>
      <c r="J108" s="166"/>
      <c r="K108" s="166">
        <f>SUM(K109:K142)</f>
        <v>0</v>
      </c>
      <c r="L108" s="166"/>
      <c r="M108" s="166">
        <f>SUM(M109:M142)</f>
        <v>0</v>
      </c>
      <c r="N108" s="165"/>
      <c r="O108" s="165">
        <f>SUM(O109:O142)</f>
        <v>67.929999999999993</v>
      </c>
      <c r="P108" s="165"/>
      <c r="Q108" s="165">
        <f>SUM(Q109:Q142)</f>
        <v>0</v>
      </c>
      <c r="R108" s="166"/>
      <c r="S108" s="166"/>
      <c r="T108" s="167"/>
      <c r="U108" s="161"/>
      <c r="V108" s="161">
        <f>SUM(V109:V142)</f>
        <v>475.84000000000003</v>
      </c>
      <c r="W108" s="161"/>
      <c r="X108" s="161"/>
      <c r="Y108" s="161"/>
      <c r="AG108" t="s">
        <v>131</v>
      </c>
    </row>
    <row r="109" spans="1:60" outlineLevel="1" x14ac:dyDescent="0.2">
      <c r="A109" s="169">
        <v>29</v>
      </c>
      <c r="B109" s="170" t="s">
        <v>412</v>
      </c>
      <c r="C109" s="185" t="s">
        <v>413</v>
      </c>
      <c r="D109" s="171" t="s">
        <v>167</v>
      </c>
      <c r="E109" s="172">
        <v>25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2">
        <v>0</v>
      </c>
      <c r="O109" s="172">
        <f>ROUND(E109*N109,2)</f>
        <v>0</v>
      </c>
      <c r="P109" s="172">
        <v>0</v>
      </c>
      <c r="Q109" s="172">
        <f>ROUND(E109*P109,2)</f>
        <v>0</v>
      </c>
      <c r="R109" s="174" t="s">
        <v>172</v>
      </c>
      <c r="S109" s="174" t="s">
        <v>136</v>
      </c>
      <c r="T109" s="175" t="s">
        <v>136</v>
      </c>
      <c r="U109" s="158">
        <v>6.6000000000000003E-2</v>
      </c>
      <c r="V109" s="158">
        <f>ROUND(E109*U109,2)</f>
        <v>1.65</v>
      </c>
      <c r="W109" s="158"/>
      <c r="X109" s="158" t="s">
        <v>137</v>
      </c>
      <c r="Y109" s="158" t="s">
        <v>138</v>
      </c>
      <c r="Z109" s="148"/>
      <c r="AA109" s="148"/>
      <c r="AB109" s="148"/>
      <c r="AC109" s="148"/>
      <c r="AD109" s="148"/>
      <c r="AE109" s="148"/>
      <c r="AF109" s="148"/>
      <c r="AG109" s="148" t="s">
        <v>139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248" t="s">
        <v>277</v>
      </c>
      <c r="D110" s="249"/>
      <c r="E110" s="249"/>
      <c r="F110" s="249"/>
      <c r="G110" s="249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141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2" x14ac:dyDescent="0.2">
      <c r="A111" s="155"/>
      <c r="B111" s="156"/>
      <c r="C111" s="186" t="s">
        <v>414</v>
      </c>
      <c r="D111" s="159"/>
      <c r="E111" s="160">
        <v>25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143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7">
        <v>30</v>
      </c>
      <c r="B112" s="178" t="s">
        <v>415</v>
      </c>
      <c r="C112" s="187" t="s">
        <v>416</v>
      </c>
      <c r="D112" s="179" t="s">
        <v>167</v>
      </c>
      <c r="E112" s="180">
        <v>26</v>
      </c>
      <c r="F112" s="181"/>
      <c r="G112" s="182">
        <f>ROUND(E112*F112,2)</f>
        <v>0</v>
      </c>
      <c r="H112" s="181"/>
      <c r="I112" s="182">
        <f>ROUND(E112*H112,2)</f>
        <v>0</v>
      </c>
      <c r="J112" s="181"/>
      <c r="K112" s="182">
        <f>ROUND(E112*J112,2)</f>
        <v>0</v>
      </c>
      <c r="L112" s="182">
        <v>21</v>
      </c>
      <c r="M112" s="182">
        <f>G112*(1+L112/100)</f>
        <v>0</v>
      </c>
      <c r="N112" s="180">
        <v>3.5000000000000001E-3</v>
      </c>
      <c r="O112" s="180">
        <f>ROUND(E112*N112,2)</f>
        <v>0.09</v>
      </c>
      <c r="P112" s="180">
        <v>0</v>
      </c>
      <c r="Q112" s="180">
        <f>ROUND(E112*P112,2)</f>
        <v>0</v>
      </c>
      <c r="R112" s="182" t="s">
        <v>281</v>
      </c>
      <c r="S112" s="182" t="s">
        <v>136</v>
      </c>
      <c r="T112" s="183" t="s">
        <v>136</v>
      </c>
      <c r="U112" s="158">
        <v>0</v>
      </c>
      <c r="V112" s="158">
        <f>ROUND(E112*U112,2)</f>
        <v>0</v>
      </c>
      <c r="W112" s="158"/>
      <c r="X112" s="158" t="s">
        <v>282</v>
      </c>
      <c r="Y112" s="158" t="s">
        <v>138</v>
      </c>
      <c r="Z112" s="148"/>
      <c r="AA112" s="148"/>
      <c r="AB112" s="148"/>
      <c r="AC112" s="148"/>
      <c r="AD112" s="148"/>
      <c r="AE112" s="148"/>
      <c r="AF112" s="148"/>
      <c r="AG112" s="148" t="s">
        <v>283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31</v>
      </c>
      <c r="B113" s="170" t="s">
        <v>275</v>
      </c>
      <c r="C113" s="185" t="s">
        <v>276</v>
      </c>
      <c r="D113" s="171" t="s">
        <v>167</v>
      </c>
      <c r="E113" s="172">
        <v>4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2">
        <v>1.0000000000000001E-5</v>
      </c>
      <c r="O113" s="172">
        <f>ROUND(E113*N113,2)</f>
        <v>0</v>
      </c>
      <c r="P113" s="172">
        <v>0</v>
      </c>
      <c r="Q113" s="172">
        <f>ROUND(E113*P113,2)</f>
        <v>0</v>
      </c>
      <c r="R113" s="174" t="s">
        <v>172</v>
      </c>
      <c r="S113" s="174" t="s">
        <v>136</v>
      </c>
      <c r="T113" s="175" t="s">
        <v>136</v>
      </c>
      <c r="U113" s="158">
        <v>9.7000000000000003E-2</v>
      </c>
      <c r="V113" s="158">
        <f>ROUND(E113*U113,2)</f>
        <v>0.39</v>
      </c>
      <c r="W113" s="158"/>
      <c r="X113" s="158" t="s">
        <v>137</v>
      </c>
      <c r="Y113" s="158" t="s">
        <v>138</v>
      </c>
      <c r="Z113" s="148"/>
      <c r="AA113" s="148"/>
      <c r="AB113" s="148"/>
      <c r="AC113" s="148"/>
      <c r="AD113" s="148"/>
      <c r="AE113" s="148"/>
      <c r="AF113" s="148"/>
      <c r="AG113" s="148" t="s">
        <v>139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248" t="s">
        <v>277</v>
      </c>
      <c r="D114" s="249"/>
      <c r="E114" s="249"/>
      <c r="F114" s="249"/>
      <c r="G114" s="249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141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5"/>
      <c r="B115" s="156"/>
      <c r="C115" s="186" t="s">
        <v>365</v>
      </c>
      <c r="D115" s="159"/>
      <c r="E115" s="160">
        <v>4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143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77">
        <v>32</v>
      </c>
      <c r="B116" s="178" t="s">
        <v>279</v>
      </c>
      <c r="C116" s="187" t="s">
        <v>280</v>
      </c>
      <c r="D116" s="179" t="s">
        <v>167</v>
      </c>
      <c r="E116" s="180">
        <v>5</v>
      </c>
      <c r="F116" s="181"/>
      <c r="G116" s="182">
        <f>ROUND(E116*F116,2)</f>
        <v>0</v>
      </c>
      <c r="H116" s="181"/>
      <c r="I116" s="182">
        <f>ROUND(E116*H116,2)</f>
        <v>0</v>
      </c>
      <c r="J116" s="181"/>
      <c r="K116" s="182">
        <f>ROUND(E116*J116,2)</f>
        <v>0</v>
      </c>
      <c r="L116" s="182">
        <v>21</v>
      </c>
      <c r="M116" s="182">
        <f>G116*(1+L116/100)</f>
        <v>0</v>
      </c>
      <c r="N116" s="180">
        <v>1.3429999999999999E-2</v>
      </c>
      <c r="O116" s="180">
        <f>ROUND(E116*N116,2)</f>
        <v>7.0000000000000007E-2</v>
      </c>
      <c r="P116" s="180">
        <v>0</v>
      </c>
      <c r="Q116" s="180">
        <f>ROUND(E116*P116,2)</f>
        <v>0</v>
      </c>
      <c r="R116" s="182" t="s">
        <v>281</v>
      </c>
      <c r="S116" s="182" t="s">
        <v>136</v>
      </c>
      <c r="T116" s="183" t="s">
        <v>136</v>
      </c>
      <c r="U116" s="158">
        <v>0</v>
      </c>
      <c r="V116" s="158">
        <f>ROUND(E116*U116,2)</f>
        <v>0</v>
      </c>
      <c r="W116" s="158"/>
      <c r="X116" s="158" t="s">
        <v>282</v>
      </c>
      <c r="Y116" s="158" t="s">
        <v>138</v>
      </c>
      <c r="Z116" s="148"/>
      <c r="AA116" s="148"/>
      <c r="AB116" s="148"/>
      <c r="AC116" s="148"/>
      <c r="AD116" s="148"/>
      <c r="AE116" s="148"/>
      <c r="AF116" s="148"/>
      <c r="AG116" s="148" t="s">
        <v>283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33</v>
      </c>
      <c r="B117" s="170" t="s">
        <v>417</v>
      </c>
      <c r="C117" s="185" t="s">
        <v>418</v>
      </c>
      <c r="D117" s="171" t="s">
        <v>167</v>
      </c>
      <c r="E117" s="172">
        <v>296.5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2">
        <v>1.0000000000000001E-5</v>
      </c>
      <c r="O117" s="172">
        <f>ROUND(E117*N117,2)</f>
        <v>0</v>
      </c>
      <c r="P117" s="172">
        <v>0</v>
      </c>
      <c r="Q117" s="172">
        <f>ROUND(E117*P117,2)</f>
        <v>0</v>
      </c>
      <c r="R117" s="174" t="s">
        <v>172</v>
      </c>
      <c r="S117" s="174" t="s">
        <v>136</v>
      </c>
      <c r="T117" s="175" t="s">
        <v>136</v>
      </c>
      <c r="U117" s="158">
        <v>0.14499999999999999</v>
      </c>
      <c r="V117" s="158">
        <f>ROUND(E117*U117,2)</f>
        <v>42.99</v>
      </c>
      <c r="W117" s="158"/>
      <c r="X117" s="158" t="s">
        <v>137</v>
      </c>
      <c r="Y117" s="158" t="s">
        <v>138</v>
      </c>
      <c r="Z117" s="148"/>
      <c r="AA117" s="148"/>
      <c r="AB117" s="148"/>
      <c r="AC117" s="148"/>
      <c r="AD117" s="148"/>
      <c r="AE117" s="148"/>
      <c r="AF117" s="148"/>
      <c r="AG117" s="148" t="s">
        <v>139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5"/>
      <c r="B118" s="156"/>
      <c r="C118" s="248" t="s">
        <v>277</v>
      </c>
      <c r="D118" s="249"/>
      <c r="E118" s="249"/>
      <c r="F118" s="249"/>
      <c r="G118" s="249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141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5"/>
      <c r="B119" s="156"/>
      <c r="C119" s="186" t="s">
        <v>368</v>
      </c>
      <c r="D119" s="159"/>
      <c r="E119" s="160">
        <v>296.5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143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7">
        <v>34</v>
      </c>
      <c r="B120" s="178" t="s">
        <v>419</v>
      </c>
      <c r="C120" s="187" t="s">
        <v>420</v>
      </c>
      <c r="D120" s="179" t="s">
        <v>167</v>
      </c>
      <c r="E120" s="180">
        <v>300</v>
      </c>
      <c r="F120" s="181"/>
      <c r="G120" s="182">
        <f>ROUND(E120*F120,2)</f>
        <v>0</v>
      </c>
      <c r="H120" s="181"/>
      <c r="I120" s="182">
        <f>ROUND(E120*H120,2)</f>
        <v>0</v>
      </c>
      <c r="J120" s="181"/>
      <c r="K120" s="182">
        <f>ROUND(E120*J120,2)</f>
        <v>0</v>
      </c>
      <c r="L120" s="182">
        <v>21</v>
      </c>
      <c r="M120" s="182">
        <f>G120*(1+L120/100)</f>
        <v>0</v>
      </c>
      <c r="N120" s="180">
        <v>2.298E-2</v>
      </c>
      <c r="O120" s="180">
        <f>ROUND(E120*N120,2)</f>
        <v>6.89</v>
      </c>
      <c r="P120" s="180">
        <v>0</v>
      </c>
      <c r="Q120" s="180">
        <f>ROUND(E120*P120,2)</f>
        <v>0</v>
      </c>
      <c r="R120" s="182" t="s">
        <v>281</v>
      </c>
      <c r="S120" s="182" t="s">
        <v>136</v>
      </c>
      <c r="T120" s="183" t="s">
        <v>136</v>
      </c>
      <c r="U120" s="158">
        <v>0</v>
      </c>
      <c r="V120" s="158">
        <f>ROUND(E120*U120,2)</f>
        <v>0</v>
      </c>
      <c r="W120" s="158"/>
      <c r="X120" s="158" t="s">
        <v>282</v>
      </c>
      <c r="Y120" s="158" t="s">
        <v>138</v>
      </c>
      <c r="Z120" s="148"/>
      <c r="AA120" s="148"/>
      <c r="AB120" s="148"/>
      <c r="AC120" s="148"/>
      <c r="AD120" s="148"/>
      <c r="AE120" s="148"/>
      <c r="AF120" s="148"/>
      <c r="AG120" s="148" t="s">
        <v>283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33.75" outlineLevel="1" x14ac:dyDescent="0.2">
      <c r="A121" s="169">
        <v>35</v>
      </c>
      <c r="B121" s="170" t="s">
        <v>421</v>
      </c>
      <c r="C121" s="185" t="s">
        <v>422</v>
      </c>
      <c r="D121" s="171" t="s">
        <v>226</v>
      </c>
      <c r="E121" s="172">
        <v>8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2">
        <v>3.2896299999999998</v>
      </c>
      <c r="O121" s="172">
        <f>ROUND(E121*N121,2)</f>
        <v>26.32</v>
      </c>
      <c r="P121" s="172">
        <v>0</v>
      </c>
      <c r="Q121" s="172">
        <f>ROUND(E121*P121,2)</f>
        <v>0</v>
      </c>
      <c r="R121" s="174" t="s">
        <v>172</v>
      </c>
      <c r="S121" s="174" t="s">
        <v>136</v>
      </c>
      <c r="T121" s="175" t="s">
        <v>136</v>
      </c>
      <c r="U121" s="158">
        <v>23.395</v>
      </c>
      <c r="V121" s="158">
        <f>ROUND(E121*U121,2)</f>
        <v>187.16</v>
      </c>
      <c r="W121" s="158"/>
      <c r="X121" s="158" t="s">
        <v>137</v>
      </c>
      <c r="Y121" s="158" t="s">
        <v>138</v>
      </c>
      <c r="Z121" s="148"/>
      <c r="AA121" s="148"/>
      <c r="AB121" s="148"/>
      <c r="AC121" s="148"/>
      <c r="AD121" s="148"/>
      <c r="AE121" s="148"/>
      <c r="AF121" s="148"/>
      <c r="AG121" s="148" t="s">
        <v>139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48" t="s">
        <v>286</v>
      </c>
      <c r="D122" s="249"/>
      <c r="E122" s="249"/>
      <c r="F122" s="249"/>
      <c r="G122" s="249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141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69">
        <v>36</v>
      </c>
      <c r="B123" s="170" t="s">
        <v>287</v>
      </c>
      <c r="C123" s="185" t="s">
        <v>288</v>
      </c>
      <c r="D123" s="171" t="s">
        <v>226</v>
      </c>
      <c r="E123" s="172">
        <v>49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2">
        <v>0.25296999999999997</v>
      </c>
      <c r="O123" s="172">
        <f>ROUND(E123*N123,2)</f>
        <v>12.4</v>
      </c>
      <c r="P123" s="172">
        <v>0</v>
      </c>
      <c r="Q123" s="172">
        <f>ROUND(E123*P123,2)</f>
        <v>0</v>
      </c>
      <c r="R123" s="174" t="s">
        <v>172</v>
      </c>
      <c r="S123" s="174" t="s">
        <v>136</v>
      </c>
      <c r="T123" s="175" t="s">
        <v>136</v>
      </c>
      <c r="U123" s="158">
        <v>3.024</v>
      </c>
      <c r="V123" s="158">
        <f>ROUND(E123*U123,2)</f>
        <v>148.18</v>
      </c>
      <c r="W123" s="158"/>
      <c r="X123" s="158" t="s">
        <v>137</v>
      </c>
      <c r="Y123" s="158" t="s">
        <v>138</v>
      </c>
      <c r="Z123" s="148"/>
      <c r="AA123" s="148"/>
      <c r="AB123" s="148"/>
      <c r="AC123" s="148"/>
      <c r="AD123" s="148"/>
      <c r="AE123" s="148"/>
      <c r="AF123" s="148"/>
      <c r="AG123" s="148" t="s">
        <v>139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155"/>
      <c r="B124" s="156"/>
      <c r="C124" s="186" t="s">
        <v>390</v>
      </c>
      <c r="D124" s="159"/>
      <c r="E124" s="160"/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143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3" x14ac:dyDescent="0.2">
      <c r="A125" s="155"/>
      <c r="B125" s="156"/>
      <c r="C125" s="186" t="s">
        <v>423</v>
      </c>
      <c r="D125" s="159"/>
      <c r="E125" s="160">
        <v>5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143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186" t="s">
        <v>424</v>
      </c>
      <c r="D126" s="159"/>
      <c r="E126" s="160">
        <v>6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143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186" t="s">
        <v>393</v>
      </c>
      <c r="D127" s="159"/>
      <c r="E127" s="160">
        <v>6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186" t="s">
        <v>425</v>
      </c>
      <c r="D128" s="159"/>
      <c r="E128" s="160">
        <v>7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143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3" x14ac:dyDescent="0.2">
      <c r="A129" s="155"/>
      <c r="B129" s="156"/>
      <c r="C129" s="186" t="s">
        <v>426</v>
      </c>
      <c r="D129" s="159"/>
      <c r="E129" s="160">
        <v>7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8"/>
      <c r="AA129" s="148"/>
      <c r="AB129" s="148"/>
      <c r="AC129" s="148"/>
      <c r="AD129" s="148"/>
      <c r="AE129" s="148"/>
      <c r="AF129" s="148"/>
      <c r="AG129" s="148" t="s">
        <v>143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2">
      <c r="A130" s="155"/>
      <c r="B130" s="156"/>
      <c r="C130" s="186" t="s">
        <v>427</v>
      </c>
      <c r="D130" s="159"/>
      <c r="E130" s="160">
        <v>7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143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2">
      <c r="A131" s="155"/>
      <c r="B131" s="156"/>
      <c r="C131" s="186" t="s">
        <v>428</v>
      </c>
      <c r="D131" s="159"/>
      <c r="E131" s="160">
        <v>7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3" x14ac:dyDescent="0.2">
      <c r="A132" s="155"/>
      <c r="B132" s="156"/>
      <c r="C132" s="186" t="s">
        <v>398</v>
      </c>
      <c r="D132" s="159"/>
      <c r="E132" s="160">
        <v>4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143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22.5" outlineLevel="1" x14ac:dyDescent="0.2">
      <c r="A133" s="169">
        <v>37</v>
      </c>
      <c r="B133" s="170" t="s">
        <v>296</v>
      </c>
      <c r="C133" s="185" t="s">
        <v>297</v>
      </c>
      <c r="D133" s="171" t="s">
        <v>226</v>
      </c>
      <c r="E133" s="172">
        <v>8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72">
        <v>0.16102</v>
      </c>
      <c r="O133" s="172">
        <f>ROUND(E133*N133,2)</f>
        <v>1.29</v>
      </c>
      <c r="P133" s="172">
        <v>0</v>
      </c>
      <c r="Q133" s="172">
        <f>ROUND(E133*P133,2)</f>
        <v>0</v>
      </c>
      <c r="R133" s="174" t="s">
        <v>172</v>
      </c>
      <c r="S133" s="174" t="s">
        <v>136</v>
      </c>
      <c r="T133" s="175" t="s">
        <v>136</v>
      </c>
      <c r="U133" s="158">
        <v>1.694</v>
      </c>
      <c r="V133" s="158">
        <f>ROUND(E133*U133,2)</f>
        <v>13.55</v>
      </c>
      <c r="W133" s="158"/>
      <c r="X133" s="158" t="s">
        <v>137</v>
      </c>
      <c r="Y133" s="158" t="s">
        <v>138</v>
      </c>
      <c r="Z133" s="148"/>
      <c r="AA133" s="148"/>
      <c r="AB133" s="148"/>
      <c r="AC133" s="148"/>
      <c r="AD133" s="148"/>
      <c r="AE133" s="148"/>
      <c r="AF133" s="148"/>
      <c r="AG133" s="148" t="s">
        <v>139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2" x14ac:dyDescent="0.2">
      <c r="A134" s="155"/>
      <c r="B134" s="156"/>
      <c r="C134" s="186" t="s">
        <v>429</v>
      </c>
      <c r="D134" s="159"/>
      <c r="E134" s="160">
        <v>8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8"/>
      <c r="AA134" s="148"/>
      <c r="AB134" s="148"/>
      <c r="AC134" s="148"/>
      <c r="AD134" s="148"/>
      <c r="AE134" s="148"/>
      <c r="AF134" s="148"/>
      <c r="AG134" s="148" t="s">
        <v>143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69">
        <v>38</v>
      </c>
      <c r="B135" s="170" t="s">
        <v>299</v>
      </c>
      <c r="C135" s="185" t="s">
        <v>300</v>
      </c>
      <c r="D135" s="171" t="s">
        <v>226</v>
      </c>
      <c r="E135" s="172">
        <v>1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2">
        <v>5.2469099999999997</v>
      </c>
      <c r="O135" s="172">
        <f>ROUND(E135*N135,2)</f>
        <v>5.25</v>
      </c>
      <c r="P135" s="172">
        <v>0</v>
      </c>
      <c r="Q135" s="172">
        <f>ROUND(E135*P135,2)</f>
        <v>0</v>
      </c>
      <c r="R135" s="174" t="s">
        <v>172</v>
      </c>
      <c r="S135" s="174" t="s">
        <v>136</v>
      </c>
      <c r="T135" s="175" t="s">
        <v>136</v>
      </c>
      <c r="U135" s="158">
        <v>39.993000000000002</v>
      </c>
      <c r="V135" s="158">
        <f>ROUND(E135*U135,2)</f>
        <v>39.99</v>
      </c>
      <c r="W135" s="158"/>
      <c r="X135" s="158" t="s">
        <v>137</v>
      </c>
      <c r="Y135" s="158" t="s">
        <v>138</v>
      </c>
      <c r="Z135" s="148"/>
      <c r="AA135" s="148"/>
      <c r="AB135" s="148"/>
      <c r="AC135" s="148"/>
      <c r="AD135" s="148"/>
      <c r="AE135" s="148"/>
      <c r="AF135" s="148"/>
      <c r="AG135" s="148" t="s">
        <v>139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2" x14ac:dyDescent="0.2">
      <c r="A136" s="155"/>
      <c r="B136" s="156"/>
      <c r="C136" s="248" t="s">
        <v>301</v>
      </c>
      <c r="D136" s="249"/>
      <c r="E136" s="249"/>
      <c r="F136" s="249"/>
      <c r="G136" s="249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141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76" t="str">
        <f>C136</f>
        <v>z cementu portlandského nebo struskoportlandského výšky vstupu do 0,90 m a základní výšky spadiště 0,60m,</v>
      </c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9">
        <v>39</v>
      </c>
      <c r="B137" s="170" t="s">
        <v>302</v>
      </c>
      <c r="C137" s="185" t="s">
        <v>303</v>
      </c>
      <c r="D137" s="171" t="s">
        <v>167</v>
      </c>
      <c r="E137" s="172">
        <v>321.5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2">
        <v>0</v>
      </c>
      <c r="O137" s="172">
        <f>ROUND(E137*N137,2)</f>
        <v>0</v>
      </c>
      <c r="P137" s="172">
        <v>0</v>
      </c>
      <c r="Q137" s="172">
        <f>ROUND(E137*P137,2)</f>
        <v>0</v>
      </c>
      <c r="R137" s="174" t="s">
        <v>172</v>
      </c>
      <c r="S137" s="174" t="s">
        <v>136</v>
      </c>
      <c r="T137" s="175" t="s">
        <v>136</v>
      </c>
      <c r="U137" s="158">
        <v>2.5999999999999999E-2</v>
      </c>
      <c r="V137" s="158">
        <f>ROUND(E137*U137,2)</f>
        <v>8.36</v>
      </c>
      <c r="W137" s="158"/>
      <c r="X137" s="158" t="s">
        <v>137</v>
      </c>
      <c r="Y137" s="158" t="s">
        <v>138</v>
      </c>
      <c r="Z137" s="148"/>
      <c r="AA137" s="148"/>
      <c r="AB137" s="148"/>
      <c r="AC137" s="148"/>
      <c r="AD137" s="148"/>
      <c r="AE137" s="148"/>
      <c r="AF137" s="148"/>
      <c r="AG137" s="148" t="s">
        <v>139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2">
      <c r="A138" s="155"/>
      <c r="B138" s="156"/>
      <c r="C138" s="186" t="s">
        <v>430</v>
      </c>
      <c r="D138" s="159"/>
      <c r="E138" s="160">
        <v>321.5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8"/>
      <c r="AA138" s="148"/>
      <c r="AB138" s="148"/>
      <c r="AC138" s="148"/>
      <c r="AD138" s="148"/>
      <c r="AE138" s="148"/>
      <c r="AF138" s="148"/>
      <c r="AG138" s="148" t="s">
        <v>143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69">
        <v>40</v>
      </c>
      <c r="B139" s="170" t="s">
        <v>431</v>
      </c>
      <c r="C139" s="185" t="s">
        <v>432</v>
      </c>
      <c r="D139" s="171" t="s">
        <v>226</v>
      </c>
      <c r="E139" s="172">
        <v>5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2">
        <v>3.0291399999999999</v>
      </c>
      <c r="O139" s="172">
        <f>ROUND(E139*N139,2)</f>
        <v>15.15</v>
      </c>
      <c r="P139" s="172">
        <v>0</v>
      </c>
      <c r="Q139" s="172">
        <f>ROUND(E139*P139,2)</f>
        <v>0</v>
      </c>
      <c r="R139" s="174" t="s">
        <v>172</v>
      </c>
      <c r="S139" s="174" t="s">
        <v>136</v>
      </c>
      <c r="T139" s="175" t="s">
        <v>136</v>
      </c>
      <c r="U139" s="158">
        <v>5.024</v>
      </c>
      <c r="V139" s="158">
        <f>ROUND(E139*U139,2)</f>
        <v>25.12</v>
      </c>
      <c r="W139" s="158"/>
      <c r="X139" s="158" t="s">
        <v>137</v>
      </c>
      <c r="Y139" s="158" t="s">
        <v>138</v>
      </c>
      <c r="Z139" s="148"/>
      <c r="AA139" s="148"/>
      <c r="AB139" s="148"/>
      <c r="AC139" s="148"/>
      <c r="AD139" s="148"/>
      <c r="AE139" s="148"/>
      <c r="AF139" s="148"/>
      <c r="AG139" s="148" t="s">
        <v>139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2">
      <c r="A140" s="155"/>
      <c r="B140" s="156"/>
      <c r="C140" s="248" t="s">
        <v>433</v>
      </c>
      <c r="D140" s="249"/>
      <c r="E140" s="249"/>
      <c r="F140" s="249"/>
      <c r="G140" s="249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141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69">
        <v>41</v>
      </c>
      <c r="B141" s="170" t="s">
        <v>434</v>
      </c>
      <c r="C141" s="185" t="s">
        <v>435</v>
      </c>
      <c r="D141" s="171" t="s">
        <v>226</v>
      </c>
      <c r="E141" s="172">
        <v>5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2">
        <v>9.4359999999999999E-2</v>
      </c>
      <c r="O141" s="172">
        <f>ROUND(E141*N141,2)</f>
        <v>0.47</v>
      </c>
      <c r="P141" s="172">
        <v>0</v>
      </c>
      <c r="Q141" s="172">
        <f>ROUND(E141*P141,2)</f>
        <v>0</v>
      </c>
      <c r="R141" s="174" t="s">
        <v>172</v>
      </c>
      <c r="S141" s="174" t="s">
        <v>136</v>
      </c>
      <c r="T141" s="175" t="s">
        <v>136</v>
      </c>
      <c r="U141" s="158">
        <v>1.6890000000000001</v>
      </c>
      <c r="V141" s="158">
        <f>ROUND(E141*U141,2)</f>
        <v>8.4499999999999993</v>
      </c>
      <c r="W141" s="158"/>
      <c r="X141" s="158" t="s">
        <v>137</v>
      </c>
      <c r="Y141" s="158" t="s">
        <v>138</v>
      </c>
      <c r="Z141" s="148"/>
      <c r="AA141" s="148"/>
      <c r="AB141" s="148"/>
      <c r="AC141" s="148"/>
      <c r="AD141" s="148"/>
      <c r="AE141" s="148"/>
      <c r="AF141" s="148"/>
      <c r="AG141" s="148" t="s">
        <v>139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2">
      <c r="A142" s="155"/>
      <c r="B142" s="156"/>
      <c r="C142" s="248" t="s">
        <v>436</v>
      </c>
      <c r="D142" s="249"/>
      <c r="E142" s="249"/>
      <c r="F142" s="249"/>
      <c r="G142" s="249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141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2" t="s">
        <v>130</v>
      </c>
      <c r="B143" s="163" t="s">
        <v>91</v>
      </c>
      <c r="C143" s="184" t="s">
        <v>92</v>
      </c>
      <c r="D143" s="164"/>
      <c r="E143" s="165"/>
      <c r="F143" s="166"/>
      <c r="G143" s="166">
        <f>SUMIF(AG144:AG149,"&lt;&gt;NOR",G144:G149)</f>
        <v>0</v>
      </c>
      <c r="H143" s="166"/>
      <c r="I143" s="166">
        <f>SUM(I144:I149)</f>
        <v>0</v>
      </c>
      <c r="J143" s="166"/>
      <c r="K143" s="166">
        <f>SUM(K144:K149)</f>
        <v>0</v>
      </c>
      <c r="L143" s="166"/>
      <c r="M143" s="166">
        <f>SUM(M144:M149)</f>
        <v>0</v>
      </c>
      <c r="N143" s="165"/>
      <c r="O143" s="165">
        <f>SUM(O144:O149)</f>
        <v>0.5</v>
      </c>
      <c r="P143" s="165"/>
      <c r="Q143" s="165">
        <f>SUM(Q144:Q149)</f>
        <v>0</v>
      </c>
      <c r="R143" s="166"/>
      <c r="S143" s="166"/>
      <c r="T143" s="167"/>
      <c r="U143" s="161"/>
      <c r="V143" s="161">
        <f>SUM(V144:V149)</f>
        <v>1.2200000000000002</v>
      </c>
      <c r="W143" s="161"/>
      <c r="X143" s="161"/>
      <c r="Y143" s="161"/>
      <c r="AG143" t="s">
        <v>131</v>
      </c>
    </row>
    <row r="144" spans="1:60" outlineLevel="1" x14ac:dyDescent="0.2">
      <c r="A144" s="169">
        <v>42</v>
      </c>
      <c r="B144" s="170" t="s">
        <v>437</v>
      </c>
      <c r="C144" s="185" t="s">
        <v>438</v>
      </c>
      <c r="D144" s="171" t="s">
        <v>167</v>
      </c>
      <c r="E144" s="172">
        <v>6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2">
        <v>1.0000000000000001E-5</v>
      </c>
      <c r="O144" s="172">
        <f>ROUND(E144*N144,2)</f>
        <v>0</v>
      </c>
      <c r="P144" s="172">
        <v>0</v>
      </c>
      <c r="Q144" s="172">
        <f>ROUND(E144*P144,2)</f>
        <v>0</v>
      </c>
      <c r="R144" s="174" t="s">
        <v>159</v>
      </c>
      <c r="S144" s="174" t="s">
        <v>136</v>
      </c>
      <c r="T144" s="175" t="s">
        <v>136</v>
      </c>
      <c r="U144" s="158">
        <v>0.11</v>
      </c>
      <c r="V144" s="158">
        <f>ROUND(E144*U144,2)</f>
        <v>0.66</v>
      </c>
      <c r="W144" s="158"/>
      <c r="X144" s="158" t="s">
        <v>137</v>
      </c>
      <c r="Y144" s="158" t="s">
        <v>138</v>
      </c>
      <c r="Z144" s="148"/>
      <c r="AA144" s="148"/>
      <c r="AB144" s="148"/>
      <c r="AC144" s="148"/>
      <c r="AD144" s="148"/>
      <c r="AE144" s="148"/>
      <c r="AF144" s="148"/>
      <c r="AG144" s="148" t="s">
        <v>139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5"/>
      <c r="B145" s="156"/>
      <c r="C145" s="248" t="s">
        <v>439</v>
      </c>
      <c r="D145" s="249"/>
      <c r="E145" s="249"/>
      <c r="F145" s="249"/>
      <c r="G145" s="249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141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2">
      <c r="A146" s="155"/>
      <c r="B146" s="156"/>
      <c r="C146" s="186" t="s">
        <v>440</v>
      </c>
      <c r="D146" s="159"/>
      <c r="E146" s="160">
        <v>6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143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69">
        <v>43</v>
      </c>
      <c r="B147" s="170" t="s">
        <v>441</v>
      </c>
      <c r="C147" s="185" t="s">
        <v>442</v>
      </c>
      <c r="D147" s="171" t="s">
        <v>167</v>
      </c>
      <c r="E147" s="172">
        <v>4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2">
        <v>0.12472</v>
      </c>
      <c r="O147" s="172">
        <f>ROUND(E147*N147,2)</f>
        <v>0.5</v>
      </c>
      <c r="P147" s="172">
        <v>0</v>
      </c>
      <c r="Q147" s="172">
        <f>ROUND(E147*P147,2)</f>
        <v>0</v>
      </c>
      <c r="R147" s="174" t="s">
        <v>159</v>
      </c>
      <c r="S147" s="174" t="s">
        <v>136</v>
      </c>
      <c r="T147" s="175" t="s">
        <v>136</v>
      </c>
      <c r="U147" s="158">
        <v>0.14000000000000001</v>
      </c>
      <c r="V147" s="158">
        <f>ROUND(E147*U147,2)</f>
        <v>0.56000000000000005</v>
      </c>
      <c r="W147" s="158"/>
      <c r="X147" s="158" t="s">
        <v>137</v>
      </c>
      <c r="Y147" s="158" t="s">
        <v>138</v>
      </c>
      <c r="Z147" s="148"/>
      <c r="AA147" s="148"/>
      <c r="AB147" s="148"/>
      <c r="AC147" s="148"/>
      <c r="AD147" s="148"/>
      <c r="AE147" s="148"/>
      <c r="AF147" s="148"/>
      <c r="AG147" s="148" t="s">
        <v>139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">
      <c r="A148" s="155"/>
      <c r="B148" s="156"/>
      <c r="C148" s="248" t="s">
        <v>443</v>
      </c>
      <c r="D148" s="249"/>
      <c r="E148" s="249"/>
      <c r="F148" s="249"/>
      <c r="G148" s="249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141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2" x14ac:dyDescent="0.2">
      <c r="A149" s="155"/>
      <c r="B149" s="156"/>
      <c r="C149" s="186" t="s">
        <v>361</v>
      </c>
      <c r="D149" s="159"/>
      <c r="E149" s="160">
        <v>4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8"/>
      <c r="AA149" s="148"/>
      <c r="AB149" s="148"/>
      <c r="AC149" s="148"/>
      <c r="AD149" s="148"/>
      <c r="AE149" s="148"/>
      <c r="AF149" s="148"/>
      <c r="AG149" s="148" t="s">
        <v>143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x14ac:dyDescent="0.2">
      <c r="A150" s="162" t="s">
        <v>130</v>
      </c>
      <c r="B150" s="163" t="s">
        <v>93</v>
      </c>
      <c r="C150" s="184" t="s">
        <v>94</v>
      </c>
      <c r="D150" s="164"/>
      <c r="E150" s="165"/>
      <c r="F150" s="166"/>
      <c r="G150" s="166">
        <f>SUMIF(AG151:AG156,"&lt;&gt;NOR",G151:G156)</f>
        <v>0</v>
      </c>
      <c r="H150" s="166"/>
      <c r="I150" s="166">
        <f>SUM(I151:I156)</f>
        <v>0</v>
      </c>
      <c r="J150" s="166"/>
      <c r="K150" s="166">
        <f>SUM(K151:K156)</f>
        <v>0</v>
      </c>
      <c r="L150" s="166"/>
      <c r="M150" s="166">
        <f>SUM(M151:M156)</f>
        <v>0</v>
      </c>
      <c r="N150" s="165"/>
      <c r="O150" s="165">
        <f>SUM(O151:O156)</f>
        <v>0</v>
      </c>
      <c r="P150" s="165"/>
      <c r="Q150" s="165">
        <f>SUM(Q151:Q156)</f>
        <v>0</v>
      </c>
      <c r="R150" s="166"/>
      <c r="S150" s="166"/>
      <c r="T150" s="167"/>
      <c r="U150" s="161"/>
      <c r="V150" s="161">
        <f>SUM(V151:V156)</f>
        <v>28.8</v>
      </c>
      <c r="W150" s="161"/>
      <c r="X150" s="161"/>
      <c r="Y150" s="161"/>
      <c r="AG150" t="s">
        <v>131</v>
      </c>
    </row>
    <row r="151" spans="1:60" ht="22.5" outlineLevel="1" x14ac:dyDescent="0.2">
      <c r="A151" s="169">
        <v>44</v>
      </c>
      <c r="B151" s="170" t="s">
        <v>307</v>
      </c>
      <c r="C151" s="185" t="s">
        <v>308</v>
      </c>
      <c r="D151" s="171" t="s">
        <v>208</v>
      </c>
      <c r="E151" s="172">
        <v>136.18167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2">
        <v>0</v>
      </c>
      <c r="O151" s="172">
        <f>ROUND(E151*N151,2)</f>
        <v>0</v>
      </c>
      <c r="P151" s="172">
        <v>0</v>
      </c>
      <c r="Q151" s="172">
        <f>ROUND(E151*P151,2)</f>
        <v>0</v>
      </c>
      <c r="R151" s="174" t="s">
        <v>172</v>
      </c>
      <c r="S151" s="174" t="s">
        <v>136</v>
      </c>
      <c r="T151" s="175" t="s">
        <v>136</v>
      </c>
      <c r="U151" s="158">
        <v>0.21149999999999999</v>
      </c>
      <c r="V151" s="158">
        <f>ROUND(E151*U151,2)</f>
        <v>28.8</v>
      </c>
      <c r="W151" s="158"/>
      <c r="X151" s="158" t="s">
        <v>309</v>
      </c>
      <c r="Y151" s="158" t="s">
        <v>138</v>
      </c>
      <c r="Z151" s="148"/>
      <c r="AA151" s="148"/>
      <c r="AB151" s="148"/>
      <c r="AC151" s="148"/>
      <c r="AD151" s="148"/>
      <c r="AE151" s="148"/>
      <c r="AF151" s="148"/>
      <c r="AG151" s="148" t="s">
        <v>310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2">
      <c r="A152" s="155"/>
      <c r="B152" s="156"/>
      <c r="C152" s="248" t="s">
        <v>311</v>
      </c>
      <c r="D152" s="249"/>
      <c r="E152" s="249"/>
      <c r="F152" s="249"/>
      <c r="G152" s="249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141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">
      <c r="A153" s="155"/>
      <c r="B153" s="156"/>
      <c r="C153" s="259" t="s">
        <v>312</v>
      </c>
      <c r="D153" s="260"/>
      <c r="E153" s="260"/>
      <c r="F153" s="260"/>
      <c r="G153" s="260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150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2">
      <c r="A154" s="155"/>
      <c r="B154" s="156"/>
      <c r="C154" s="186" t="s">
        <v>313</v>
      </c>
      <c r="D154" s="159"/>
      <c r="E154" s="160"/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143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">
      <c r="A155" s="155"/>
      <c r="B155" s="156"/>
      <c r="C155" s="186" t="s">
        <v>444</v>
      </c>
      <c r="D155" s="159"/>
      <c r="E155" s="160"/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143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186" t="s">
        <v>445</v>
      </c>
      <c r="D156" s="159"/>
      <c r="E156" s="160">
        <v>136.18167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143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x14ac:dyDescent="0.2">
      <c r="A157" s="162" t="s">
        <v>130</v>
      </c>
      <c r="B157" s="163" t="s">
        <v>95</v>
      </c>
      <c r="C157" s="184" t="s">
        <v>96</v>
      </c>
      <c r="D157" s="164"/>
      <c r="E157" s="165"/>
      <c r="F157" s="166"/>
      <c r="G157" s="166">
        <f>SUMIF(AG158:AG159,"&lt;&gt;NOR",G158:G159)</f>
        <v>0</v>
      </c>
      <c r="H157" s="166"/>
      <c r="I157" s="166">
        <f>SUM(I158:I159)</f>
        <v>0</v>
      </c>
      <c r="J157" s="166"/>
      <c r="K157" s="166">
        <f>SUM(K158:K159)</f>
        <v>0</v>
      </c>
      <c r="L157" s="166"/>
      <c r="M157" s="166">
        <f>SUM(M158:M159)</f>
        <v>0</v>
      </c>
      <c r="N157" s="165"/>
      <c r="O157" s="165">
        <f>SUM(O158:O159)</f>
        <v>0</v>
      </c>
      <c r="P157" s="165"/>
      <c r="Q157" s="165">
        <f>SUM(Q158:Q159)</f>
        <v>0</v>
      </c>
      <c r="R157" s="166"/>
      <c r="S157" s="166"/>
      <c r="T157" s="167"/>
      <c r="U157" s="161"/>
      <c r="V157" s="161">
        <f>SUM(V158:V159)</f>
        <v>2.36</v>
      </c>
      <c r="W157" s="161"/>
      <c r="X157" s="161"/>
      <c r="Y157" s="161"/>
      <c r="AG157" t="s">
        <v>131</v>
      </c>
    </row>
    <row r="158" spans="1:60" outlineLevel="1" x14ac:dyDescent="0.2">
      <c r="A158" s="169">
        <v>45</v>
      </c>
      <c r="B158" s="170" t="s">
        <v>446</v>
      </c>
      <c r="C158" s="185" t="s">
        <v>447</v>
      </c>
      <c r="D158" s="171" t="s">
        <v>167</v>
      </c>
      <c r="E158" s="172">
        <v>4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2">
        <v>6.0000000000000002E-5</v>
      </c>
      <c r="O158" s="172">
        <f>ROUND(E158*N158,2)</f>
        <v>0</v>
      </c>
      <c r="P158" s="172">
        <v>0</v>
      </c>
      <c r="Q158" s="172">
        <f>ROUND(E158*P158,2)</f>
        <v>0</v>
      </c>
      <c r="R158" s="174"/>
      <c r="S158" s="174" t="s">
        <v>147</v>
      </c>
      <c r="T158" s="175" t="s">
        <v>148</v>
      </c>
      <c r="U158" s="158">
        <v>0.59</v>
      </c>
      <c r="V158" s="158">
        <f>ROUND(E158*U158,2)</f>
        <v>2.36</v>
      </c>
      <c r="W158" s="158"/>
      <c r="X158" s="158" t="s">
        <v>137</v>
      </c>
      <c r="Y158" s="158" t="s">
        <v>138</v>
      </c>
      <c r="Z158" s="148"/>
      <c r="AA158" s="148"/>
      <c r="AB158" s="148"/>
      <c r="AC158" s="148"/>
      <c r="AD158" s="148"/>
      <c r="AE158" s="148"/>
      <c r="AF158" s="148"/>
      <c r="AG158" s="148" t="s">
        <v>139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5"/>
      <c r="B159" s="156"/>
      <c r="C159" s="186" t="s">
        <v>448</v>
      </c>
      <c r="D159" s="159"/>
      <c r="E159" s="160">
        <v>4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8"/>
      <c r="AA159" s="148"/>
      <c r="AB159" s="148"/>
      <c r="AC159" s="148"/>
      <c r="AD159" s="148"/>
      <c r="AE159" s="148"/>
      <c r="AF159" s="148"/>
      <c r="AG159" s="148" t="s">
        <v>143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2" t="s">
        <v>130</v>
      </c>
      <c r="B160" s="163" t="s">
        <v>97</v>
      </c>
      <c r="C160" s="184" t="s">
        <v>98</v>
      </c>
      <c r="D160" s="164"/>
      <c r="E160" s="165"/>
      <c r="F160" s="166"/>
      <c r="G160" s="166">
        <f>SUMIF(AG161:AG177,"&lt;&gt;NOR",G161:G177)</f>
        <v>0</v>
      </c>
      <c r="H160" s="166"/>
      <c r="I160" s="166">
        <f>SUM(I161:I177)</f>
        <v>0</v>
      </c>
      <c r="J160" s="166"/>
      <c r="K160" s="166">
        <f>SUM(K161:K177)</f>
        <v>0</v>
      </c>
      <c r="L160" s="166"/>
      <c r="M160" s="166">
        <f>SUM(M161:M177)</f>
        <v>0</v>
      </c>
      <c r="N160" s="165"/>
      <c r="O160" s="165">
        <f>SUM(O161:O177)</f>
        <v>0</v>
      </c>
      <c r="P160" s="165"/>
      <c r="Q160" s="165">
        <f>SUM(Q161:Q177)</f>
        <v>0</v>
      </c>
      <c r="R160" s="166"/>
      <c r="S160" s="166"/>
      <c r="T160" s="167"/>
      <c r="U160" s="161"/>
      <c r="V160" s="161">
        <f>SUM(V161:V177)</f>
        <v>3.68</v>
      </c>
      <c r="W160" s="161"/>
      <c r="X160" s="161"/>
      <c r="Y160" s="161"/>
      <c r="AG160" t="s">
        <v>131</v>
      </c>
    </row>
    <row r="161" spans="1:60" ht="22.5" outlineLevel="1" x14ac:dyDescent="0.2">
      <c r="A161" s="169">
        <v>46</v>
      </c>
      <c r="B161" s="170" t="s">
        <v>449</v>
      </c>
      <c r="C161" s="185" t="s">
        <v>450</v>
      </c>
      <c r="D161" s="171" t="s">
        <v>208</v>
      </c>
      <c r="E161" s="172">
        <v>87.632000000000005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2">
        <v>0</v>
      </c>
      <c r="O161" s="172">
        <f>ROUND(E161*N161,2)</f>
        <v>0</v>
      </c>
      <c r="P161" s="172">
        <v>0</v>
      </c>
      <c r="Q161" s="172">
        <f>ROUND(E161*P161,2)</f>
        <v>0</v>
      </c>
      <c r="R161" s="174" t="s">
        <v>329</v>
      </c>
      <c r="S161" s="174" t="s">
        <v>136</v>
      </c>
      <c r="T161" s="175" t="s">
        <v>148</v>
      </c>
      <c r="U161" s="158">
        <v>0</v>
      </c>
      <c r="V161" s="158">
        <f>ROUND(E161*U161,2)</f>
        <v>0</v>
      </c>
      <c r="W161" s="158"/>
      <c r="X161" s="158" t="s">
        <v>137</v>
      </c>
      <c r="Y161" s="158" t="s">
        <v>138</v>
      </c>
      <c r="Z161" s="148"/>
      <c r="AA161" s="148"/>
      <c r="AB161" s="148"/>
      <c r="AC161" s="148"/>
      <c r="AD161" s="148"/>
      <c r="AE161" s="148"/>
      <c r="AF161" s="148"/>
      <c r="AG161" s="148" t="s">
        <v>156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2">
      <c r="A162" s="155"/>
      <c r="B162" s="156"/>
      <c r="C162" s="257" t="s">
        <v>317</v>
      </c>
      <c r="D162" s="258"/>
      <c r="E162" s="258"/>
      <c r="F162" s="258"/>
      <c r="G162" s="2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150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3" x14ac:dyDescent="0.2">
      <c r="A163" s="155"/>
      <c r="B163" s="156"/>
      <c r="C163" s="259" t="s">
        <v>318</v>
      </c>
      <c r="D163" s="260"/>
      <c r="E163" s="260"/>
      <c r="F163" s="260"/>
      <c r="G163" s="260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150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3" x14ac:dyDescent="0.2">
      <c r="A164" s="155"/>
      <c r="B164" s="156"/>
      <c r="C164" s="259" t="s">
        <v>344</v>
      </c>
      <c r="D164" s="260"/>
      <c r="E164" s="260"/>
      <c r="F164" s="260"/>
      <c r="G164" s="260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150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3" x14ac:dyDescent="0.2">
      <c r="A165" s="155"/>
      <c r="B165" s="156"/>
      <c r="C165" s="259" t="s">
        <v>346</v>
      </c>
      <c r="D165" s="260"/>
      <c r="E165" s="260"/>
      <c r="F165" s="260"/>
      <c r="G165" s="260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150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76" t="str">
        <f>C165</f>
        <v>Náklad na uložení do recyklačního střediska či na skládku s oprávněním k opětovnému využítí dodaného typu odpadu.</v>
      </c>
      <c r="BB165" s="148"/>
      <c r="BC165" s="148"/>
      <c r="BD165" s="148"/>
      <c r="BE165" s="148"/>
      <c r="BF165" s="148"/>
      <c r="BG165" s="148"/>
      <c r="BH165" s="148"/>
    </row>
    <row r="166" spans="1:60" ht="22.5" outlineLevel="3" x14ac:dyDescent="0.2">
      <c r="A166" s="155"/>
      <c r="B166" s="156"/>
      <c r="C166" s="259" t="s">
        <v>319</v>
      </c>
      <c r="D166" s="260"/>
      <c r="E166" s="260"/>
      <c r="F166" s="260"/>
      <c r="G166" s="260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8"/>
      <c r="AA166" s="148"/>
      <c r="AB166" s="148"/>
      <c r="AC166" s="148"/>
      <c r="AD166" s="148"/>
      <c r="AE166" s="148"/>
      <c r="AF166" s="148"/>
      <c r="AG166" s="148" t="s">
        <v>150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76" t="str">
        <f>C166</f>
        <v>Zhotovitel doloží  platné oprávnění opravňující ho k nakládání s odpady a  dále doloží evidenci odvezeného množství tzv.Průvodku odpadu (s uvedením datumu odvozu, množství-váhy, názvu stavby). Tuto průvodku si odsouhlasí zástupci smluvních stran.</v>
      </c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5"/>
      <c r="B167" s="156"/>
      <c r="C167" s="186" t="s">
        <v>451</v>
      </c>
      <c r="D167" s="159"/>
      <c r="E167" s="160">
        <v>86.268000000000001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143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2">
      <c r="A168" s="155"/>
      <c r="B168" s="156"/>
      <c r="C168" s="186" t="s">
        <v>452</v>
      </c>
      <c r="D168" s="159"/>
      <c r="E168" s="160">
        <v>1.3640000000000001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143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69">
        <v>47</v>
      </c>
      <c r="B169" s="170" t="s">
        <v>327</v>
      </c>
      <c r="C169" s="185" t="s">
        <v>453</v>
      </c>
      <c r="D169" s="171" t="s">
        <v>208</v>
      </c>
      <c r="E169" s="172">
        <v>7.5125000000000002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2">
        <v>0</v>
      </c>
      <c r="O169" s="172">
        <f>ROUND(E169*N169,2)</f>
        <v>0</v>
      </c>
      <c r="P169" s="172">
        <v>0</v>
      </c>
      <c r="Q169" s="172">
        <f>ROUND(E169*P169,2)</f>
        <v>0</v>
      </c>
      <c r="R169" s="174" t="s">
        <v>329</v>
      </c>
      <c r="S169" s="174" t="s">
        <v>136</v>
      </c>
      <c r="T169" s="175" t="s">
        <v>136</v>
      </c>
      <c r="U169" s="158">
        <v>0.49</v>
      </c>
      <c r="V169" s="158">
        <f>ROUND(E169*U169,2)</f>
        <v>3.68</v>
      </c>
      <c r="W169" s="158"/>
      <c r="X169" s="158" t="s">
        <v>137</v>
      </c>
      <c r="Y169" s="158" t="s">
        <v>138</v>
      </c>
      <c r="Z169" s="148"/>
      <c r="AA169" s="148"/>
      <c r="AB169" s="148"/>
      <c r="AC169" s="148"/>
      <c r="AD169" s="148"/>
      <c r="AE169" s="148"/>
      <c r="AF169" s="148"/>
      <c r="AG169" s="148" t="s">
        <v>156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2">
      <c r="A170" s="155"/>
      <c r="B170" s="156"/>
      <c r="C170" s="257" t="s">
        <v>330</v>
      </c>
      <c r="D170" s="258"/>
      <c r="E170" s="258"/>
      <c r="F170" s="258"/>
      <c r="G170" s="2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150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">
      <c r="A171" s="155"/>
      <c r="B171" s="156"/>
      <c r="C171" s="186" t="s">
        <v>454</v>
      </c>
      <c r="D171" s="159"/>
      <c r="E171" s="160">
        <v>7.5125000000000002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143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69">
        <v>48</v>
      </c>
      <c r="B172" s="170" t="s">
        <v>333</v>
      </c>
      <c r="C172" s="185" t="s">
        <v>455</v>
      </c>
      <c r="D172" s="171" t="s">
        <v>208</v>
      </c>
      <c r="E172" s="172">
        <v>142.88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0</v>
      </c>
      <c r="Q172" s="172">
        <f>ROUND(E172*P172,2)</f>
        <v>0</v>
      </c>
      <c r="R172" s="174" t="s">
        <v>329</v>
      </c>
      <c r="S172" s="174" t="s">
        <v>136</v>
      </c>
      <c r="T172" s="175" t="s">
        <v>136</v>
      </c>
      <c r="U172" s="158">
        <v>0</v>
      </c>
      <c r="V172" s="158">
        <f>ROUND(E172*U172,2)</f>
        <v>0</v>
      </c>
      <c r="W172" s="158"/>
      <c r="X172" s="158" t="s">
        <v>137</v>
      </c>
      <c r="Y172" s="158" t="s">
        <v>138</v>
      </c>
      <c r="Z172" s="148"/>
      <c r="AA172" s="148"/>
      <c r="AB172" s="148"/>
      <c r="AC172" s="148"/>
      <c r="AD172" s="148"/>
      <c r="AE172" s="148"/>
      <c r="AF172" s="148"/>
      <c r="AG172" s="148" t="s">
        <v>156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">
      <c r="A173" s="155"/>
      <c r="B173" s="156"/>
      <c r="C173" s="186" t="s">
        <v>456</v>
      </c>
      <c r="D173" s="159"/>
      <c r="E173" s="160">
        <v>142.88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143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69">
        <v>49</v>
      </c>
      <c r="B174" s="170" t="s">
        <v>336</v>
      </c>
      <c r="C174" s="185" t="s">
        <v>337</v>
      </c>
      <c r="D174" s="171" t="s">
        <v>208</v>
      </c>
      <c r="E174" s="172">
        <v>7.5125000000000002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4" t="s">
        <v>329</v>
      </c>
      <c r="S174" s="174" t="s">
        <v>136</v>
      </c>
      <c r="T174" s="175" t="s">
        <v>136</v>
      </c>
      <c r="U174" s="158">
        <v>0</v>
      </c>
      <c r="V174" s="158">
        <f>ROUND(E174*U174,2)</f>
        <v>0</v>
      </c>
      <c r="W174" s="158"/>
      <c r="X174" s="158" t="s">
        <v>137</v>
      </c>
      <c r="Y174" s="158" t="s">
        <v>138</v>
      </c>
      <c r="Z174" s="148"/>
      <c r="AA174" s="148"/>
      <c r="AB174" s="148"/>
      <c r="AC174" s="148"/>
      <c r="AD174" s="148"/>
      <c r="AE174" s="148"/>
      <c r="AF174" s="148"/>
      <c r="AG174" s="148" t="s">
        <v>139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2">
      <c r="A175" s="155"/>
      <c r="B175" s="156"/>
      <c r="C175" s="257" t="s">
        <v>317</v>
      </c>
      <c r="D175" s="258"/>
      <c r="E175" s="258"/>
      <c r="F175" s="258"/>
      <c r="G175" s="2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8"/>
      <c r="AA175" s="148"/>
      <c r="AB175" s="148"/>
      <c r="AC175" s="148"/>
      <c r="AD175" s="148"/>
      <c r="AE175" s="148"/>
      <c r="AF175" s="148"/>
      <c r="AG175" s="148" t="s">
        <v>150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3" x14ac:dyDescent="0.2">
      <c r="A176" s="155"/>
      <c r="B176" s="156"/>
      <c r="C176" s="259" t="s">
        <v>338</v>
      </c>
      <c r="D176" s="260"/>
      <c r="E176" s="260"/>
      <c r="F176" s="260"/>
      <c r="G176" s="260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150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5"/>
      <c r="B177" s="156"/>
      <c r="C177" s="186" t="s">
        <v>457</v>
      </c>
      <c r="D177" s="159"/>
      <c r="E177" s="160">
        <v>7.5125000000000002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143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x14ac:dyDescent="0.2">
      <c r="A178" s="3"/>
      <c r="B178" s="4"/>
      <c r="C178" s="188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v>12</v>
      </c>
      <c r="AF178">
        <v>21</v>
      </c>
      <c r="AG178" t="s">
        <v>116</v>
      </c>
    </row>
    <row r="179" spans="1:60" x14ac:dyDescent="0.2">
      <c r="A179" s="151"/>
      <c r="B179" s="152" t="s">
        <v>29</v>
      </c>
      <c r="C179" s="189"/>
      <c r="D179" s="153"/>
      <c r="E179" s="154"/>
      <c r="F179" s="154"/>
      <c r="G179" s="168">
        <f>G8+G63+G82+G100+G108+G143+G150+G157+G160</f>
        <v>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AE179">
        <f>SUMIF(L7:L177,AE178,G7:G177)</f>
        <v>0</v>
      </c>
      <c r="AF179">
        <f>SUMIF(L7:L177,AF178,G7:G177)</f>
        <v>0</v>
      </c>
      <c r="AG179" t="s">
        <v>343</v>
      </c>
    </row>
    <row r="180" spans="1:60" x14ac:dyDescent="0.2">
      <c r="C180" s="190"/>
      <c r="D180" s="10"/>
      <c r="AG180" t="s">
        <v>347</v>
      </c>
    </row>
    <row r="181" spans="1:60" x14ac:dyDescent="0.2">
      <c r="D181" s="10"/>
    </row>
    <row r="182" spans="1:60" x14ac:dyDescent="0.2">
      <c r="D182" s="10"/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CgxWg50aarC6TJRuc7WJvVHrffeWQzwMTmxJQhu6SvnGHgCCZGNiVLmhXF87Hf4ckaftuhi2wZJjeNMP5wiHA==" saltValue="1GRMph2OnMq83QwQjHEzIw==" spinCount="100000" sheet="1" formatRows="0"/>
  <mergeCells count="53">
    <mergeCell ref="C165:G165"/>
    <mergeCell ref="C166:G166"/>
    <mergeCell ref="C170:G170"/>
    <mergeCell ref="C175:G175"/>
    <mergeCell ref="C176:G176"/>
    <mergeCell ref="C164:G164"/>
    <mergeCell ref="C118:G118"/>
    <mergeCell ref="C122:G122"/>
    <mergeCell ref="C136:G136"/>
    <mergeCell ref="C140:G140"/>
    <mergeCell ref="C142:G142"/>
    <mergeCell ref="C145:G145"/>
    <mergeCell ref="C148:G148"/>
    <mergeCell ref="C152:G152"/>
    <mergeCell ref="C153:G153"/>
    <mergeCell ref="C162:G162"/>
    <mergeCell ref="C163:G163"/>
    <mergeCell ref="C114:G114"/>
    <mergeCell ref="C65:G65"/>
    <mergeCell ref="C68:G68"/>
    <mergeCell ref="C71:G71"/>
    <mergeCell ref="C72:G72"/>
    <mergeCell ref="C88:G88"/>
    <mergeCell ref="C91:G91"/>
    <mergeCell ref="C94:G94"/>
    <mergeCell ref="C98:G98"/>
    <mergeCell ref="C102:G102"/>
    <mergeCell ref="C105:G105"/>
    <mergeCell ref="C110:G110"/>
    <mergeCell ref="C60:G60"/>
    <mergeCell ref="C41:G41"/>
    <mergeCell ref="C43:G43"/>
    <mergeCell ref="C46:G46"/>
    <mergeCell ref="C48:G48"/>
    <mergeCell ref="C49:G49"/>
    <mergeCell ref="C52:G52"/>
    <mergeCell ref="C55:G55"/>
    <mergeCell ref="C56:G56"/>
    <mergeCell ref="C57:G57"/>
    <mergeCell ref="C58:G58"/>
    <mergeCell ref="C59:G59"/>
    <mergeCell ref="C37:G37"/>
    <mergeCell ref="A1:G1"/>
    <mergeCell ref="C2:G2"/>
    <mergeCell ref="C3:G3"/>
    <mergeCell ref="C4:G4"/>
    <mergeCell ref="C10:G10"/>
    <mergeCell ref="C19:G19"/>
    <mergeCell ref="C22:G22"/>
    <mergeCell ref="C25:G25"/>
    <mergeCell ref="C28:G28"/>
    <mergeCell ref="C31:G31"/>
    <mergeCell ref="C34:G3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E71BA-E972-4078-A34C-E8FD7E70DDE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102</v>
      </c>
      <c r="B1" s="250"/>
      <c r="C1" s="250"/>
      <c r="D1" s="250"/>
      <c r="E1" s="250"/>
      <c r="F1" s="250"/>
      <c r="G1" s="250"/>
      <c r="AG1" t="s">
        <v>103</v>
      </c>
    </row>
    <row r="2" spans="1:60" ht="24.95" customHeight="1" x14ac:dyDescent="0.2">
      <c r="A2" s="140" t="s">
        <v>7</v>
      </c>
      <c r="B2" s="48" t="s">
        <v>43</v>
      </c>
      <c r="C2" s="251" t="s">
        <v>44</v>
      </c>
      <c r="D2" s="252"/>
      <c r="E2" s="252"/>
      <c r="F2" s="252"/>
      <c r="G2" s="253"/>
      <c r="AG2" t="s">
        <v>104</v>
      </c>
    </row>
    <row r="3" spans="1:60" ht="24.95" customHeight="1" x14ac:dyDescent="0.2">
      <c r="A3" s="140" t="s">
        <v>8</v>
      </c>
      <c r="B3" s="48" t="s">
        <v>63</v>
      </c>
      <c r="C3" s="251" t="s">
        <v>64</v>
      </c>
      <c r="D3" s="252"/>
      <c r="E3" s="252"/>
      <c r="F3" s="252"/>
      <c r="G3" s="253"/>
      <c r="AC3" s="121" t="s">
        <v>105</v>
      </c>
      <c r="AG3" t="s">
        <v>106</v>
      </c>
    </row>
    <row r="4" spans="1:60" ht="24.95" customHeight="1" x14ac:dyDescent="0.2">
      <c r="A4" s="141" t="s">
        <v>9</v>
      </c>
      <c r="B4" s="142" t="s">
        <v>60</v>
      </c>
      <c r="C4" s="254" t="s">
        <v>65</v>
      </c>
      <c r="D4" s="255"/>
      <c r="E4" s="255"/>
      <c r="F4" s="255"/>
      <c r="G4" s="256"/>
      <c r="AG4" t="s">
        <v>107</v>
      </c>
    </row>
    <row r="5" spans="1:60" x14ac:dyDescent="0.2">
      <c r="D5" s="10"/>
    </row>
    <row r="6" spans="1:60" ht="38.25" x14ac:dyDescent="0.2">
      <c r="A6" s="144" t="s">
        <v>108</v>
      </c>
      <c r="B6" s="146" t="s">
        <v>109</v>
      </c>
      <c r="C6" s="146" t="s">
        <v>110</v>
      </c>
      <c r="D6" s="145" t="s">
        <v>111</v>
      </c>
      <c r="E6" s="144" t="s">
        <v>112</v>
      </c>
      <c r="F6" s="143" t="s">
        <v>113</v>
      </c>
      <c r="G6" s="144" t="s">
        <v>29</v>
      </c>
      <c r="H6" s="147" t="s">
        <v>30</v>
      </c>
      <c r="I6" s="147" t="s">
        <v>114</v>
      </c>
      <c r="J6" s="147" t="s">
        <v>31</v>
      </c>
      <c r="K6" s="147" t="s">
        <v>115</v>
      </c>
      <c r="L6" s="147" t="s">
        <v>116</v>
      </c>
      <c r="M6" s="147" t="s">
        <v>117</v>
      </c>
      <c r="N6" s="147" t="s">
        <v>118</v>
      </c>
      <c r="O6" s="147" t="s">
        <v>119</v>
      </c>
      <c r="P6" s="147" t="s">
        <v>120</v>
      </c>
      <c r="Q6" s="147" t="s">
        <v>121</v>
      </c>
      <c r="R6" s="147" t="s">
        <v>122</v>
      </c>
      <c r="S6" s="147" t="s">
        <v>123</v>
      </c>
      <c r="T6" s="147" t="s">
        <v>124</v>
      </c>
      <c r="U6" s="147" t="s">
        <v>125</v>
      </c>
      <c r="V6" s="147" t="s">
        <v>126</v>
      </c>
      <c r="W6" s="147" t="s">
        <v>127</v>
      </c>
      <c r="X6" s="147" t="s">
        <v>128</v>
      </c>
      <c r="Y6" s="147" t="s">
        <v>129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130</v>
      </c>
      <c r="B8" s="163" t="s">
        <v>60</v>
      </c>
      <c r="C8" s="184" t="s">
        <v>82</v>
      </c>
      <c r="D8" s="164"/>
      <c r="E8" s="165"/>
      <c r="F8" s="166"/>
      <c r="G8" s="166">
        <f>SUMIF(AG9:AG32,"&lt;&gt;NOR",G9:G32)</f>
        <v>0</v>
      </c>
      <c r="H8" s="166"/>
      <c r="I8" s="166">
        <f>SUM(I9:I32)</f>
        <v>0</v>
      </c>
      <c r="J8" s="166"/>
      <c r="K8" s="166">
        <f>SUM(K9:K32)</f>
        <v>0</v>
      </c>
      <c r="L8" s="166"/>
      <c r="M8" s="166">
        <f>SUM(M9:M32)</f>
        <v>0</v>
      </c>
      <c r="N8" s="165"/>
      <c r="O8" s="165">
        <f>SUM(O9:O32)</f>
        <v>137.17999999999998</v>
      </c>
      <c r="P8" s="165"/>
      <c r="Q8" s="165">
        <f>SUM(Q9:Q32)</f>
        <v>0</v>
      </c>
      <c r="R8" s="166"/>
      <c r="S8" s="166"/>
      <c r="T8" s="167"/>
      <c r="U8" s="161"/>
      <c r="V8" s="161">
        <f>SUM(V9:V32)</f>
        <v>576.85</v>
      </c>
      <c r="W8" s="161"/>
      <c r="X8" s="161"/>
      <c r="Y8" s="161"/>
      <c r="AG8" t="s">
        <v>131</v>
      </c>
    </row>
    <row r="9" spans="1:60" outlineLevel="1" x14ac:dyDescent="0.2">
      <c r="A9" s="169">
        <v>1</v>
      </c>
      <c r="B9" s="170" t="s">
        <v>458</v>
      </c>
      <c r="C9" s="185" t="s">
        <v>459</v>
      </c>
      <c r="D9" s="171" t="s">
        <v>181</v>
      </c>
      <c r="E9" s="172">
        <v>200.8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135</v>
      </c>
      <c r="S9" s="174" t="s">
        <v>136</v>
      </c>
      <c r="T9" s="175" t="s">
        <v>136</v>
      </c>
      <c r="U9" s="158">
        <v>0.37</v>
      </c>
      <c r="V9" s="158">
        <f>ROUND(E9*U9,2)</f>
        <v>74.3</v>
      </c>
      <c r="W9" s="158"/>
      <c r="X9" s="158" t="s">
        <v>137</v>
      </c>
      <c r="Y9" s="158" t="s">
        <v>138</v>
      </c>
      <c r="Z9" s="148"/>
      <c r="AA9" s="148"/>
      <c r="AB9" s="148"/>
      <c r="AC9" s="148"/>
      <c r="AD9" s="148"/>
      <c r="AE9" s="148"/>
      <c r="AF9" s="148"/>
      <c r="AG9" s="148" t="s">
        <v>139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2" x14ac:dyDescent="0.2">
      <c r="A10" s="155"/>
      <c r="B10" s="156"/>
      <c r="C10" s="248" t="s">
        <v>182</v>
      </c>
      <c r="D10" s="249"/>
      <c r="E10" s="249"/>
      <c r="F10" s="249"/>
      <c r="G10" s="24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6" t="s">
        <v>460</v>
      </c>
      <c r="D11" s="159"/>
      <c r="E11" s="160">
        <v>200.8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143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2</v>
      </c>
      <c r="B12" s="170" t="s">
        <v>185</v>
      </c>
      <c r="C12" s="185" t="s">
        <v>186</v>
      </c>
      <c r="D12" s="171" t="s">
        <v>181</v>
      </c>
      <c r="E12" s="172">
        <v>200.8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4" t="s">
        <v>135</v>
      </c>
      <c r="S12" s="174" t="s">
        <v>136</v>
      </c>
      <c r="T12" s="175" t="s">
        <v>136</v>
      </c>
      <c r="U12" s="158">
        <v>0.08</v>
      </c>
      <c r="V12" s="158">
        <f>ROUND(E12*U12,2)</f>
        <v>16.059999999999999</v>
      </c>
      <c r="W12" s="158"/>
      <c r="X12" s="158" t="s">
        <v>137</v>
      </c>
      <c r="Y12" s="158" t="s">
        <v>138</v>
      </c>
      <c r="Z12" s="148"/>
      <c r="AA12" s="148"/>
      <c r="AB12" s="148"/>
      <c r="AC12" s="148"/>
      <c r="AD12" s="148"/>
      <c r="AE12" s="148"/>
      <c r="AF12" s="148"/>
      <c r="AG12" s="148" t="s">
        <v>156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2" x14ac:dyDescent="0.2">
      <c r="A13" s="155"/>
      <c r="B13" s="156"/>
      <c r="C13" s="248" t="s">
        <v>182</v>
      </c>
      <c r="D13" s="249"/>
      <c r="E13" s="249"/>
      <c r="F13" s="249"/>
      <c r="G13" s="249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141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6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3</v>
      </c>
      <c r="B14" s="170" t="s">
        <v>380</v>
      </c>
      <c r="C14" s="185" t="s">
        <v>381</v>
      </c>
      <c r="D14" s="171" t="s">
        <v>134</v>
      </c>
      <c r="E14" s="172">
        <v>652.6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2">
        <v>9.7999999999999997E-4</v>
      </c>
      <c r="O14" s="172">
        <f>ROUND(E14*N14,2)</f>
        <v>0.64</v>
      </c>
      <c r="P14" s="172">
        <v>0</v>
      </c>
      <c r="Q14" s="172">
        <f>ROUND(E14*P14,2)</f>
        <v>0</v>
      </c>
      <c r="R14" s="174" t="s">
        <v>135</v>
      </c>
      <c r="S14" s="174" t="s">
        <v>136</v>
      </c>
      <c r="T14" s="175" t="s">
        <v>136</v>
      </c>
      <c r="U14" s="158">
        <v>0.23599999999999999</v>
      </c>
      <c r="V14" s="158">
        <f>ROUND(E14*U14,2)</f>
        <v>154.01</v>
      </c>
      <c r="W14" s="158"/>
      <c r="X14" s="158" t="s">
        <v>137</v>
      </c>
      <c r="Y14" s="158" t="s">
        <v>138</v>
      </c>
      <c r="Z14" s="148"/>
      <c r="AA14" s="148"/>
      <c r="AB14" s="148"/>
      <c r="AC14" s="148"/>
      <c r="AD14" s="148"/>
      <c r="AE14" s="148"/>
      <c r="AF14" s="148"/>
      <c r="AG14" s="148" t="s">
        <v>139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5"/>
      <c r="B15" s="156"/>
      <c r="C15" s="248" t="s">
        <v>189</v>
      </c>
      <c r="D15" s="249"/>
      <c r="E15" s="249"/>
      <c r="F15" s="249"/>
      <c r="G15" s="249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141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86" t="s">
        <v>461</v>
      </c>
      <c r="D16" s="159"/>
      <c r="E16" s="160">
        <v>652.6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143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4</v>
      </c>
      <c r="B17" s="170" t="s">
        <v>383</v>
      </c>
      <c r="C17" s="185" t="s">
        <v>384</v>
      </c>
      <c r="D17" s="171" t="s">
        <v>134</v>
      </c>
      <c r="E17" s="172">
        <v>652.6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 t="s">
        <v>135</v>
      </c>
      <c r="S17" s="174" t="s">
        <v>136</v>
      </c>
      <c r="T17" s="175" t="s">
        <v>136</v>
      </c>
      <c r="U17" s="158">
        <v>7.0000000000000007E-2</v>
      </c>
      <c r="V17" s="158">
        <f>ROUND(E17*U17,2)</f>
        <v>45.68</v>
      </c>
      <c r="W17" s="158"/>
      <c r="X17" s="158" t="s">
        <v>137</v>
      </c>
      <c r="Y17" s="158" t="s">
        <v>138</v>
      </c>
      <c r="Z17" s="148"/>
      <c r="AA17" s="148"/>
      <c r="AB17" s="148"/>
      <c r="AC17" s="148"/>
      <c r="AD17" s="148"/>
      <c r="AE17" s="148"/>
      <c r="AF17" s="148"/>
      <c r="AG17" s="148" t="s">
        <v>139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5"/>
      <c r="B18" s="156"/>
      <c r="C18" s="248" t="s">
        <v>194</v>
      </c>
      <c r="D18" s="249"/>
      <c r="E18" s="249"/>
      <c r="F18" s="249"/>
      <c r="G18" s="249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141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5</v>
      </c>
      <c r="B19" s="170" t="s">
        <v>201</v>
      </c>
      <c r="C19" s="185" t="s">
        <v>202</v>
      </c>
      <c r="D19" s="171" t="s">
        <v>181</v>
      </c>
      <c r="E19" s="172">
        <v>80.319999999999993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1.7</v>
      </c>
      <c r="O19" s="172">
        <f>ROUND(E19*N19,2)</f>
        <v>136.54</v>
      </c>
      <c r="P19" s="172">
        <v>0</v>
      </c>
      <c r="Q19" s="172">
        <f>ROUND(E19*P19,2)</f>
        <v>0</v>
      </c>
      <c r="R19" s="174" t="s">
        <v>135</v>
      </c>
      <c r="S19" s="174" t="s">
        <v>136</v>
      </c>
      <c r="T19" s="175" t="s">
        <v>136</v>
      </c>
      <c r="U19" s="158">
        <v>1.587</v>
      </c>
      <c r="V19" s="158">
        <f>ROUND(E19*U19,2)</f>
        <v>127.47</v>
      </c>
      <c r="W19" s="158"/>
      <c r="X19" s="158" t="s">
        <v>137</v>
      </c>
      <c r="Y19" s="158" t="s">
        <v>138</v>
      </c>
      <c r="Z19" s="148"/>
      <c r="AA19" s="148"/>
      <c r="AB19" s="148"/>
      <c r="AC19" s="148"/>
      <c r="AD19" s="148"/>
      <c r="AE19" s="148"/>
      <c r="AF19" s="148"/>
      <c r="AG19" s="148" t="s">
        <v>139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2" x14ac:dyDescent="0.2">
      <c r="A20" s="155"/>
      <c r="B20" s="156"/>
      <c r="C20" s="248" t="s">
        <v>203</v>
      </c>
      <c r="D20" s="249"/>
      <c r="E20" s="249"/>
      <c r="F20" s="249"/>
      <c r="G20" s="249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141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6" t="str">
        <f>C20</f>
        <v>sypaninou z vhodných hornin tř. 1 - 4 nebo materiálem připraveným podél výkopu ve vzdálenosti do 3 m od jeho kraje, pro jakoukoliv hloubku výkopu a jakoukoliv míru zhutnění,</v>
      </c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86" t="s">
        <v>462</v>
      </c>
      <c r="D21" s="159"/>
      <c r="E21" s="160">
        <v>80.319999999999993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143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6</v>
      </c>
      <c r="B22" s="170" t="s">
        <v>463</v>
      </c>
      <c r="C22" s="185" t="s">
        <v>464</v>
      </c>
      <c r="D22" s="171" t="s">
        <v>181</v>
      </c>
      <c r="E22" s="172">
        <v>100.4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4" t="s">
        <v>135</v>
      </c>
      <c r="S22" s="174" t="s">
        <v>136</v>
      </c>
      <c r="T22" s="175" t="s">
        <v>136</v>
      </c>
      <c r="U22" s="158">
        <v>1.587</v>
      </c>
      <c r="V22" s="158">
        <f>ROUND(E22*U22,2)</f>
        <v>159.33000000000001</v>
      </c>
      <c r="W22" s="158"/>
      <c r="X22" s="158" t="s">
        <v>137</v>
      </c>
      <c r="Y22" s="158" t="s">
        <v>138</v>
      </c>
      <c r="Z22" s="148"/>
      <c r="AA22" s="148"/>
      <c r="AB22" s="148"/>
      <c r="AC22" s="148"/>
      <c r="AD22" s="148"/>
      <c r="AE22" s="148"/>
      <c r="AF22" s="148"/>
      <c r="AG22" s="148" t="s">
        <v>139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2" x14ac:dyDescent="0.2">
      <c r="A23" s="155"/>
      <c r="B23" s="156"/>
      <c r="C23" s="248" t="s">
        <v>203</v>
      </c>
      <c r="D23" s="249"/>
      <c r="E23" s="249"/>
      <c r="F23" s="249"/>
      <c r="G23" s="249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141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6" t="str">
        <f>C23</f>
        <v>sypaninou z vhodných hornin tř. 1 - 4 nebo materiálem připraveným podél výkopu ve vzdálenosti do 3 m od jeho kraje, pro jakoukoliv hloubku výkopu a jakoukoliv míru zhutnění,</v>
      </c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186" t="s">
        <v>465</v>
      </c>
      <c r="D24" s="159"/>
      <c r="E24" s="160">
        <v>100.4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143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7</v>
      </c>
      <c r="B25" s="170" t="s">
        <v>206</v>
      </c>
      <c r="C25" s="185" t="s">
        <v>207</v>
      </c>
      <c r="D25" s="171" t="s">
        <v>208</v>
      </c>
      <c r="E25" s="172">
        <v>180.72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2">
        <v>0</v>
      </c>
      <c r="O25" s="172">
        <f>ROUND(E25*N25,2)</f>
        <v>0</v>
      </c>
      <c r="P25" s="172">
        <v>0</v>
      </c>
      <c r="Q25" s="172">
        <f>ROUND(E25*P25,2)</f>
        <v>0</v>
      </c>
      <c r="R25" s="174"/>
      <c r="S25" s="174" t="s">
        <v>147</v>
      </c>
      <c r="T25" s="175" t="s">
        <v>148</v>
      </c>
      <c r="U25" s="158">
        <v>0</v>
      </c>
      <c r="V25" s="158">
        <f>ROUND(E25*U25,2)</f>
        <v>0</v>
      </c>
      <c r="W25" s="158"/>
      <c r="X25" s="158" t="s">
        <v>137</v>
      </c>
      <c r="Y25" s="158" t="s">
        <v>138</v>
      </c>
      <c r="Z25" s="148"/>
      <c r="AA25" s="148"/>
      <c r="AB25" s="148"/>
      <c r="AC25" s="148"/>
      <c r="AD25" s="148"/>
      <c r="AE25" s="148"/>
      <c r="AF25" s="148"/>
      <c r="AG25" s="148" t="s">
        <v>139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257" t="s">
        <v>317</v>
      </c>
      <c r="D26" s="258"/>
      <c r="E26" s="258"/>
      <c r="F26" s="258"/>
      <c r="G26" s="2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150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3" x14ac:dyDescent="0.2">
      <c r="A27" s="155"/>
      <c r="B27" s="156"/>
      <c r="C27" s="259" t="s">
        <v>210</v>
      </c>
      <c r="D27" s="260"/>
      <c r="E27" s="260"/>
      <c r="F27" s="260"/>
      <c r="G27" s="260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150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3" x14ac:dyDescent="0.2">
      <c r="A28" s="155"/>
      <c r="B28" s="156"/>
      <c r="C28" s="259" t="s">
        <v>211</v>
      </c>
      <c r="D28" s="260"/>
      <c r="E28" s="260"/>
      <c r="F28" s="260"/>
      <c r="G28" s="260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150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3" x14ac:dyDescent="0.2">
      <c r="A29" s="155"/>
      <c r="B29" s="156"/>
      <c r="C29" s="259" t="s">
        <v>344</v>
      </c>
      <c r="D29" s="260"/>
      <c r="E29" s="260"/>
      <c r="F29" s="260"/>
      <c r="G29" s="260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150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3" x14ac:dyDescent="0.2">
      <c r="A30" s="155"/>
      <c r="B30" s="156"/>
      <c r="C30" s="259" t="s">
        <v>345</v>
      </c>
      <c r="D30" s="260"/>
      <c r="E30" s="260"/>
      <c r="F30" s="260"/>
      <c r="G30" s="260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150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6" t="str">
        <f>C30</f>
        <v>Náklad na uložení do recyklačního střediska či na skládku s oprávněním k opětovnému využití dodaného typu odpadu.</v>
      </c>
      <c r="BB30" s="148"/>
      <c r="BC30" s="148"/>
      <c r="BD30" s="148"/>
      <c r="BE30" s="148"/>
      <c r="BF30" s="148"/>
      <c r="BG30" s="148"/>
      <c r="BH30" s="148"/>
    </row>
    <row r="31" spans="1:60" ht="22.5" outlineLevel="3" x14ac:dyDescent="0.2">
      <c r="A31" s="155"/>
      <c r="B31" s="156"/>
      <c r="C31" s="259" t="s">
        <v>212</v>
      </c>
      <c r="D31" s="260"/>
      <c r="E31" s="260"/>
      <c r="F31" s="260"/>
      <c r="G31" s="260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150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76" t="str">
        <f>C31</f>
        <v>Zhotovitel doloží  platné oprávnění opravňující ho k nakládání s odpady. Dále předloží doklady o uložení tzv. Průvodku odpadu (s uvedením SPZ, množství-váhy, názvu odpadu, místo dalšího využití odpadu). Tuto průvodu odsouhlasí zástupci smluvních stran.</v>
      </c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186" t="s">
        <v>466</v>
      </c>
      <c r="D32" s="159"/>
      <c r="E32" s="160">
        <v>180.72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2" t="s">
        <v>130</v>
      </c>
      <c r="B33" s="163" t="s">
        <v>83</v>
      </c>
      <c r="C33" s="184" t="s">
        <v>84</v>
      </c>
      <c r="D33" s="164"/>
      <c r="E33" s="165"/>
      <c r="F33" s="166"/>
      <c r="G33" s="166">
        <f>SUMIF(AG34:AG36,"&lt;&gt;NOR",G34:G36)</f>
        <v>0</v>
      </c>
      <c r="H33" s="166"/>
      <c r="I33" s="166">
        <f>SUM(I34:I36)</f>
        <v>0</v>
      </c>
      <c r="J33" s="166"/>
      <c r="K33" s="166">
        <f>SUM(K34:K36)</f>
        <v>0</v>
      </c>
      <c r="L33" s="166"/>
      <c r="M33" s="166">
        <f>SUM(M34:M36)</f>
        <v>0</v>
      </c>
      <c r="N33" s="165"/>
      <c r="O33" s="165">
        <f>SUM(O34:O36)</f>
        <v>37.97</v>
      </c>
      <c r="P33" s="165"/>
      <c r="Q33" s="165">
        <f>SUM(Q34:Q36)</f>
        <v>0</v>
      </c>
      <c r="R33" s="166"/>
      <c r="S33" s="166"/>
      <c r="T33" s="167"/>
      <c r="U33" s="161"/>
      <c r="V33" s="161">
        <f>SUM(V34:V36)</f>
        <v>34.04</v>
      </c>
      <c r="W33" s="161"/>
      <c r="X33" s="161"/>
      <c r="Y33" s="161"/>
      <c r="AG33" t="s">
        <v>131</v>
      </c>
    </row>
    <row r="34" spans="1:60" outlineLevel="1" x14ac:dyDescent="0.2">
      <c r="A34" s="169">
        <v>8</v>
      </c>
      <c r="B34" s="170" t="s">
        <v>467</v>
      </c>
      <c r="C34" s="185" t="s">
        <v>468</v>
      </c>
      <c r="D34" s="171" t="s">
        <v>181</v>
      </c>
      <c r="E34" s="172">
        <v>20.079999999999998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1.8907700000000001</v>
      </c>
      <c r="O34" s="172">
        <f>ROUND(E34*N34,2)</f>
        <v>37.97</v>
      </c>
      <c r="P34" s="172">
        <v>0</v>
      </c>
      <c r="Q34" s="172">
        <f>ROUND(E34*P34,2)</f>
        <v>0</v>
      </c>
      <c r="R34" s="174" t="s">
        <v>172</v>
      </c>
      <c r="S34" s="174" t="s">
        <v>136</v>
      </c>
      <c r="T34" s="175" t="s">
        <v>136</v>
      </c>
      <c r="U34" s="158">
        <v>1.6950000000000001</v>
      </c>
      <c r="V34" s="158">
        <f>ROUND(E34*U34,2)</f>
        <v>34.04</v>
      </c>
      <c r="W34" s="158"/>
      <c r="X34" s="158" t="s">
        <v>137</v>
      </c>
      <c r="Y34" s="158" t="s">
        <v>138</v>
      </c>
      <c r="Z34" s="148"/>
      <c r="AA34" s="148"/>
      <c r="AB34" s="148"/>
      <c r="AC34" s="148"/>
      <c r="AD34" s="148"/>
      <c r="AE34" s="148"/>
      <c r="AF34" s="148"/>
      <c r="AG34" s="148" t="s">
        <v>139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248" t="s">
        <v>217</v>
      </c>
      <c r="D35" s="249"/>
      <c r="E35" s="249"/>
      <c r="F35" s="249"/>
      <c r="G35" s="249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141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186" t="s">
        <v>469</v>
      </c>
      <c r="D36" s="159"/>
      <c r="E36" s="160">
        <v>20.079999999999998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143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162" t="s">
        <v>130</v>
      </c>
      <c r="B37" s="163" t="s">
        <v>89</v>
      </c>
      <c r="C37" s="184" t="s">
        <v>90</v>
      </c>
      <c r="D37" s="164"/>
      <c r="E37" s="165"/>
      <c r="F37" s="166"/>
      <c r="G37" s="166">
        <f>SUMIF(AG38:AG43,"&lt;&gt;NOR",G38:G43)</f>
        <v>0</v>
      </c>
      <c r="H37" s="166"/>
      <c r="I37" s="166">
        <f>SUM(I38:I43)</f>
        <v>0</v>
      </c>
      <c r="J37" s="166"/>
      <c r="K37" s="166">
        <f>SUM(K38:K43)</f>
        <v>0</v>
      </c>
      <c r="L37" s="166"/>
      <c r="M37" s="166">
        <f>SUM(M38:M43)</f>
        <v>0</v>
      </c>
      <c r="N37" s="165"/>
      <c r="O37" s="165">
        <f>SUM(O38:O43)</f>
        <v>0.81</v>
      </c>
      <c r="P37" s="165"/>
      <c r="Q37" s="165">
        <f>SUM(Q38:Q43)</f>
        <v>0</v>
      </c>
      <c r="R37" s="166"/>
      <c r="S37" s="166"/>
      <c r="T37" s="167"/>
      <c r="U37" s="161"/>
      <c r="V37" s="161">
        <f>SUM(V38:V43)</f>
        <v>57.769999999999996</v>
      </c>
      <c r="W37" s="161"/>
      <c r="X37" s="161"/>
      <c r="Y37" s="161"/>
      <c r="AG37" t="s">
        <v>131</v>
      </c>
    </row>
    <row r="38" spans="1:60" ht="22.5" outlineLevel="1" x14ac:dyDescent="0.2">
      <c r="A38" s="169">
        <v>9</v>
      </c>
      <c r="B38" s="170" t="s">
        <v>470</v>
      </c>
      <c r="C38" s="185" t="s">
        <v>471</v>
      </c>
      <c r="D38" s="171" t="s">
        <v>167</v>
      </c>
      <c r="E38" s="172">
        <v>249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4" t="s">
        <v>172</v>
      </c>
      <c r="S38" s="174" t="s">
        <v>136</v>
      </c>
      <c r="T38" s="175" t="s">
        <v>136</v>
      </c>
      <c r="U38" s="158">
        <v>0.17199999999999999</v>
      </c>
      <c r="V38" s="158">
        <f>ROUND(E38*U38,2)</f>
        <v>42.83</v>
      </c>
      <c r="W38" s="158"/>
      <c r="X38" s="158" t="s">
        <v>137</v>
      </c>
      <c r="Y38" s="158" t="s">
        <v>138</v>
      </c>
      <c r="Z38" s="148"/>
      <c r="AA38" s="148"/>
      <c r="AB38" s="148"/>
      <c r="AC38" s="148"/>
      <c r="AD38" s="148"/>
      <c r="AE38" s="148"/>
      <c r="AF38" s="148"/>
      <c r="AG38" s="148" t="s">
        <v>139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248" t="s">
        <v>217</v>
      </c>
      <c r="D39" s="249"/>
      <c r="E39" s="249"/>
      <c r="F39" s="249"/>
      <c r="G39" s="249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141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9">
        <v>10</v>
      </c>
      <c r="B40" s="170" t="s">
        <v>472</v>
      </c>
      <c r="C40" s="185" t="s">
        <v>473</v>
      </c>
      <c r="D40" s="171" t="s">
        <v>167</v>
      </c>
      <c r="E40" s="172">
        <v>252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2">
        <v>3.14E-3</v>
      </c>
      <c r="O40" s="172">
        <f>ROUND(E40*N40,2)</f>
        <v>0.79</v>
      </c>
      <c r="P40" s="172">
        <v>0</v>
      </c>
      <c r="Q40" s="172">
        <f>ROUND(E40*P40,2)</f>
        <v>0</v>
      </c>
      <c r="R40" s="174" t="s">
        <v>281</v>
      </c>
      <c r="S40" s="174" t="s">
        <v>136</v>
      </c>
      <c r="T40" s="175" t="s">
        <v>136</v>
      </c>
      <c r="U40" s="158">
        <v>0</v>
      </c>
      <c r="V40" s="158">
        <f>ROUND(E40*U40,2)</f>
        <v>0</v>
      </c>
      <c r="W40" s="158"/>
      <c r="X40" s="158" t="s">
        <v>282</v>
      </c>
      <c r="Y40" s="158" t="s">
        <v>138</v>
      </c>
      <c r="Z40" s="148"/>
      <c r="AA40" s="148"/>
      <c r="AB40" s="148"/>
      <c r="AC40" s="148"/>
      <c r="AD40" s="148"/>
      <c r="AE40" s="148"/>
      <c r="AF40" s="148"/>
      <c r="AG40" s="148" t="s">
        <v>474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257" t="s">
        <v>475</v>
      </c>
      <c r="D41" s="258"/>
      <c r="E41" s="258"/>
      <c r="F41" s="258"/>
      <c r="G41" s="2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150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7">
        <v>11</v>
      </c>
      <c r="B42" s="178" t="s">
        <v>476</v>
      </c>
      <c r="C42" s="187" t="s">
        <v>477</v>
      </c>
      <c r="D42" s="179" t="s">
        <v>167</v>
      </c>
      <c r="E42" s="180">
        <v>249</v>
      </c>
      <c r="F42" s="181"/>
      <c r="G42" s="182">
        <f>ROUND(E42*F42,2)</f>
        <v>0</v>
      </c>
      <c r="H42" s="181"/>
      <c r="I42" s="182">
        <f>ROUND(E42*H42,2)</f>
        <v>0</v>
      </c>
      <c r="J42" s="181"/>
      <c r="K42" s="182">
        <f>ROUND(E42*J42,2)</f>
        <v>0</v>
      </c>
      <c r="L42" s="182">
        <v>21</v>
      </c>
      <c r="M42" s="182">
        <f>G42*(1+L42/100)</f>
        <v>0</v>
      </c>
      <c r="N42" s="180">
        <v>0</v>
      </c>
      <c r="O42" s="180">
        <f>ROUND(E42*N42,2)</f>
        <v>0</v>
      </c>
      <c r="P42" s="180">
        <v>0</v>
      </c>
      <c r="Q42" s="180">
        <f>ROUND(E42*P42,2)</f>
        <v>0</v>
      </c>
      <c r="R42" s="182" t="s">
        <v>172</v>
      </c>
      <c r="S42" s="182" t="s">
        <v>136</v>
      </c>
      <c r="T42" s="183" t="s">
        <v>136</v>
      </c>
      <c r="U42" s="158">
        <v>2.5999999999999999E-2</v>
      </c>
      <c r="V42" s="158">
        <f>ROUND(E42*U42,2)</f>
        <v>6.47</v>
      </c>
      <c r="W42" s="158"/>
      <c r="X42" s="158" t="s">
        <v>137</v>
      </c>
      <c r="Y42" s="158" t="s">
        <v>138</v>
      </c>
      <c r="Z42" s="148"/>
      <c r="AA42" s="148"/>
      <c r="AB42" s="148"/>
      <c r="AC42" s="148"/>
      <c r="AD42" s="148"/>
      <c r="AE42" s="148"/>
      <c r="AF42" s="148"/>
      <c r="AG42" s="148" t="s">
        <v>139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7">
        <v>12</v>
      </c>
      <c r="B43" s="178" t="s">
        <v>478</v>
      </c>
      <c r="C43" s="187" t="s">
        <v>479</v>
      </c>
      <c r="D43" s="179" t="s">
        <v>167</v>
      </c>
      <c r="E43" s="180">
        <v>249</v>
      </c>
      <c r="F43" s="181"/>
      <c r="G43" s="182">
        <f>ROUND(E43*F43,2)</f>
        <v>0</v>
      </c>
      <c r="H43" s="181"/>
      <c r="I43" s="182">
        <f>ROUND(E43*H43,2)</f>
        <v>0</v>
      </c>
      <c r="J43" s="181"/>
      <c r="K43" s="182">
        <f>ROUND(E43*J43,2)</f>
        <v>0</v>
      </c>
      <c r="L43" s="182">
        <v>21</v>
      </c>
      <c r="M43" s="182">
        <f>G43*(1+L43/100)</f>
        <v>0</v>
      </c>
      <c r="N43" s="180">
        <v>8.0000000000000007E-5</v>
      </c>
      <c r="O43" s="180">
        <f>ROUND(E43*N43,2)</f>
        <v>0.02</v>
      </c>
      <c r="P43" s="180">
        <v>0</v>
      </c>
      <c r="Q43" s="180">
        <f>ROUND(E43*P43,2)</f>
        <v>0</v>
      </c>
      <c r="R43" s="182" t="s">
        <v>172</v>
      </c>
      <c r="S43" s="182" t="s">
        <v>136</v>
      </c>
      <c r="T43" s="183" t="s">
        <v>136</v>
      </c>
      <c r="U43" s="158">
        <v>3.4000000000000002E-2</v>
      </c>
      <c r="V43" s="158">
        <f>ROUND(E43*U43,2)</f>
        <v>8.4700000000000006</v>
      </c>
      <c r="W43" s="158"/>
      <c r="X43" s="158" t="s">
        <v>137</v>
      </c>
      <c r="Y43" s="158" t="s">
        <v>138</v>
      </c>
      <c r="Z43" s="148"/>
      <c r="AA43" s="148"/>
      <c r="AB43" s="148"/>
      <c r="AC43" s="148"/>
      <c r="AD43" s="148"/>
      <c r="AE43" s="148"/>
      <c r="AF43" s="148"/>
      <c r="AG43" s="148" t="s">
        <v>139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2" t="s">
        <v>130</v>
      </c>
      <c r="B44" s="163" t="s">
        <v>93</v>
      </c>
      <c r="C44" s="184" t="s">
        <v>94</v>
      </c>
      <c r="D44" s="164"/>
      <c r="E44" s="165"/>
      <c r="F44" s="166"/>
      <c r="G44" s="166">
        <f>SUMIF(AG45:AG50,"&lt;&gt;NOR",G45:G50)</f>
        <v>0</v>
      </c>
      <c r="H44" s="166"/>
      <c r="I44" s="166">
        <f>SUM(I45:I50)</f>
        <v>0</v>
      </c>
      <c r="J44" s="166"/>
      <c r="K44" s="166">
        <f>SUM(K45:K50)</f>
        <v>0</v>
      </c>
      <c r="L44" s="166"/>
      <c r="M44" s="166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6"/>
      <c r="S44" s="166"/>
      <c r="T44" s="167"/>
      <c r="U44" s="161"/>
      <c r="V44" s="161">
        <f>SUM(V45:V50)</f>
        <v>37.22</v>
      </c>
      <c r="W44" s="161"/>
      <c r="X44" s="161"/>
      <c r="Y44" s="161"/>
      <c r="AG44" t="s">
        <v>131</v>
      </c>
    </row>
    <row r="45" spans="1:60" ht="22.5" outlineLevel="1" x14ac:dyDescent="0.2">
      <c r="A45" s="169">
        <v>13</v>
      </c>
      <c r="B45" s="170" t="s">
        <v>307</v>
      </c>
      <c r="C45" s="185" t="s">
        <v>308</v>
      </c>
      <c r="D45" s="171" t="s">
        <v>208</v>
      </c>
      <c r="E45" s="172">
        <v>175.96141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4" t="s">
        <v>172</v>
      </c>
      <c r="S45" s="174" t="s">
        <v>136</v>
      </c>
      <c r="T45" s="175" t="s">
        <v>136</v>
      </c>
      <c r="U45" s="158">
        <v>0.21149999999999999</v>
      </c>
      <c r="V45" s="158">
        <f>ROUND(E45*U45,2)</f>
        <v>37.22</v>
      </c>
      <c r="W45" s="158"/>
      <c r="X45" s="158" t="s">
        <v>309</v>
      </c>
      <c r="Y45" s="158" t="s">
        <v>138</v>
      </c>
      <c r="Z45" s="148"/>
      <c r="AA45" s="148"/>
      <c r="AB45" s="148"/>
      <c r="AC45" s="148"/>
      <c r="AD45" s="148"/>
      <c r="AE45" s="148"/>
      <c r="AF45" s="148"/>
      <c r="AG45" s="148" t="s">
        <v>310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48" t="s">
        <v>311</v>
      </c>
      <c r="D46" s="249"/>
      <c r="E46" s="249"/>
      <c r="F46" s="249"/>
      <c r="G46" s="249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141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259" t="s">
        <v>312</v>
      </c>
      <c r="D47" s="260"/>
      <c r="E47" s="260"/>
      <c r="F47" s="260"/>
      <c r="G47" s="260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150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186" t="s">
        <v>313</v>
      </c>
      <c r="D48" s="159"/>
      <c r="E48" s="160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143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3" x14ac:dyDescent="0.2">
      <c r="A49" s="155"/>
      <c r="B49" s="156"/>
      <c r="C49" s="186" t="s">
        <v>480</v>
      </c>
      <c r="D49" s="159"/>
      <c r="E49" s="160"/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143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3" x14ac:dyDescent="0.2">
      <c r="A50" s="155"/>
      <c r="B50" s="156"/>
      <c r="C50" s="186" t="s">
        <v>481</v>
      </c>
      <c r="D50" s="159"/>
      <c r="E50" s="160">
        <v>175.96141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143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x14ac:dyDescent="0.2">
      <c r="A51" s="3"/>
      <c r="B51" s="4"/>
      <c r="C51" s="188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116</v>
      </c>
    </row>
    <row r="52" spans="1:60" x14ac:dyDescent="0.2">
      <c r="A52" s="151"/>
      <c r="B52" s="152" t="s">
        <v>29</v>
      </c>
      <c r="C52" s="189"/>
      <c r="D52" s="153"/>
      <c r="E52" s="154"/>
      <c r="F52" s="154"/>
      <c r="G52" s="168">
        <f>G8+G33+G37+G44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343</v>
      </c>
    </row>
    <row r="53" spans="1:60" x14ac:dyDescent="0.2">
      <c r="C53" s="190"/>
      <c r="D53" s="10"/>
      <c r="AG53" t="s">
        <v>347</v>
      </c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/DcULL33LZGntH6wkQCLLfvfHlx5DjX0n67z6M/RP0wYdXPVwq5vqbTVL1/OPum36oiDfrk9pvHuWvTgPZiCg==" saltValue="CFSqdbNsP6UgXVjNaa1WKA==" spinCount="100000" sheet="1" formatRows="0"/>
  <mergeCells count="21">
    <mergeCell ref="C41:G41"/>
    <mergeCell ref="C46:G46"/>
    <mergeCell ref="C47:G47"/>
    <mergeCell ref="C28:G28"/>
    <mergeCell ref="C29:G29"/>
    <mergeCell ref="C30:G30"/>
    <mergeCell ref="C31:G31"/>
    <mergeCell ref="C35:G35"/>
    <mergeCell ref="C39:G39"/>
    <mergeCell ref="C27:G27"/>
    <mergeCell ref="A1:G1"/>
    <mergeCell ref="C2:G2"/>
    <mergeCell ref="C3:G3"/>
    <mergeCell ref="C4:G4"/>
    <mergeCell ref="C10:G10"/>
    <mergeCell ref="C13:G13"/>
    <mergeCell ref="C15:G15"/>
    <mergeCell ref="C18:G18"/>
    <mergeCell ref="C20:G20"/>
    <mergeCell ref="C23:G23"/>
    <mergeCell ref="C26:G2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IO 01 1 Pol</vt:lpstr>
      <vt:lpstr>IO 02 1 Pol</vt:lpstr>
      <vt:lpstr>IO 03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 1 Pol'!Názvy_tisku</vt:lpstr>
      <vt:lpstr>'IO 02 1 Pol'!Názvy_tisku</vt:lpstr>
      <vt:lpstr>'IO 03 1 Pol'!Názvy_tisku</vt:lpstr>
      <vt:lpstr>oadresa</vt:lpstr>
      <vt:lpstr>Stavba!Objednatel</vt:lpstr>
      <vt:lpstr>Stavba!Objekt</vt:lpstr>
      <vt:lpstr>'IO 01 1 Pol'!Oblast_tisku</vt:lpstr>
      <vt:lpstr>'IO 02 1 Pol'!Oblast_tisku</vt:lpstr>
      <vt:lpstr>'IO 03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Hermanek</dc:creator>
  <cp:lastModifiedBy>Ivo Hermanek</cp:lastModifiedBy>
  <cp:lastPrinted>2019-03-19T12:27:02Z</cp:lastPrinted>
  <dcterms:created xsi:type="dcterms:W3CDTF">2009-04-08T07:15:50Z</dcterms:created>
  <dcterms:modified xsi:type="dcterms:W3CDTF">2026-01-20T15:18:16Z</dcterms:modified>
</cp:coreProperties>
</file>